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<sst xmlns="http://schemas.openxmlformats.org/spreadsheetml/2006/main" count="6316" uniqueCount="2914">
  <si>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</si>
  <si>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</si>
  <si>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</si>
  <si>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</si>
  <si>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</si>
  <si>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</si>
  <si>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</si>
  <si>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</si>
  <si>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</si>
  <si>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</si>
  <si>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</si>
  <si>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</si>
  <si>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</si>
  <si>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</si>
  <si>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</si>
  <si>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</si>
  <si>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</si>
  <si>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</si>
  <si>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</si>
  <si>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</si>
  <si>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</si>
  <si>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</si>
  <si>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</si>
  <si>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</si>
  <si>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</si>
  <si>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</si>
  <si>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</si>
  <si>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</si>
  <si>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</si>
  <si>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</si>
  <si>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</si>
  <si>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</si>
  <si>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</si>
  <si>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</si>
  <si>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</si>
  <si>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</si>
  <si>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</si>
  <si>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</si>
  <si>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</si>
  <si>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</si>
  <si>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</si>
  <si>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</si>
  <si>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</si>
  <si>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</si>
  <si>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</si>
  <si>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</si>
  <si>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</si>
  <si>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</si>
  <si>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</si>
  <si>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</si>
  <si>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</si>
  <si>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</si>
  <si>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</si>
  <si>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</si>
  <si>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</si>
  <si>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</si>
  <si>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</si>
  <si>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</si>
  <si>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</si>
  <si>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</si>
  <si>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</si>
  <si>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</si>
  <si>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</si>
  <si>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</si>
  <si>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</si>
  <si>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</si>
  <si>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</si>
  <si>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</si>
  <si>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</si>
  <si>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</si>
  <si>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</si>
  <si>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</si>
  <si>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</si>
  <si>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</si>
  <si>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</si>
  <si>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</si>
  <si>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</si>
  <si>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</si>
  <si>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</si>
  <si>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</si>
  <si>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</si>
  <si>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</si>
  <si>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</si>
  <si>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</si>
  <si>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</si>
  <si>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</si>
  <si>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</si>
  <si>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</si>
  <si>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</si>
  <si>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</si>
  <si>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</si>
  <si>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</si>
  <si>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</si>
  <si>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</si>
  <si>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</si>
  <si>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</si>
  <si>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</si>
  <si>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</si>
  <si>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</si>
  <si>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</si>
  <si>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</si>
  <si>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</si>
  <si>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</si>
  <si>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</si>
  <si>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</si>
  <si>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</si>
  <si>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</si>
  <si>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</si>
  <si>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</si>
  <si>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</si>
  <si>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</si>
  <si>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</si>
  <si>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</si>
  <si>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</si>
  <si>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</si>
  <si>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</si>
  <si>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</si>
  <si>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</si>
  <si>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</si>
  <si>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</si>
  <si>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</si>
  <si>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</si>
  <si>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</si>
  <si>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</si>
  <si>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</si>
  <si>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</si>
  <si>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</si>
  <si>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</si>
  <si>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</si>
  <si>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</si>
  <si>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</si>
  <si>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</si>
  <si>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</si>
  <si>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</si>
  <si>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</si>
  <si>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</si>
  <si>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</si>
  <si>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</si>
  <si>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</si>
  <si>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</si>
  <si>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</si>
  <si>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</si>
  <si>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</si>
  <si>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</si>
  <si>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</si>
  <si>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</si>
  <si>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</si>
  <si>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</si>
  <si>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</si>
  <si>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</si>
  <si>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</si>
  <si>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</si>
  <si>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</si>
  <si>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</si>
  <si>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</si>
  <si>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</si>
  <si>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</si>
  <si>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</si>
  <si>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</si>
  <si>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</si>
  <si>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</si>
  <si>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</si>
  <si>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</si>
  <si>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</si>
  <si>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</si>
  <si>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</si>
  <si>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</si>
  <si>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</si>
  <si>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</si>
  <si>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</si>
  <si>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</si>
  <si>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</si>
  <si>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</si>
  <si>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</si>
  <si>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</si>
  <si>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</si>
  <si>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</si>
  <si>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</si>
  <si>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</si>
  <si>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</si>
  <si>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</si>
  <si>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</si>
  <si>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</si>
  <si>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</si>
  <si>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</si>
  <si>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</si>
  <si>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</si>
  <si>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</si>
  <si>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</si>
  <si>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</si>
  <si>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</si>
  <si>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</si>
  <si>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</si>
  <si>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</si>
  <si>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</si>
  <si>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</si>
  <si>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</si>
  <si>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</si>
  <si>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</si>
  <si>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</si>
  <si>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</si>
  <si>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</si>
  <si>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</si>
  <si>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</si>
  <si>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</si>
  <si>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</si>
  <si>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</si>
  <si>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</si>
  <si>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</si>
  <si>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</si>
  <si>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</si>
  <si>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</si>
  <si>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</si>
  <si>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</si>
  <si>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</si>
  <si>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</si>
  <si>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</si>
  <si>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</si>
  <si>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</si>
  <si>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</si>
  <si>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</si>
  <si>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</si>
  <si>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</si>
  <si>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</si>
  <si>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</si>
  <si>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</si>
  <si>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</si>
  <si>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</si>
  <si>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</si>
  <si>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</si>
  <si>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</si>
  <si>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</si>
  <si>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</si>
  <si>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</si>
  <si>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</si>
  <si>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</si>
  <si>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</si>
  <si>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</si>
  <si>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</si>
  <si>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</si>
  <si>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</si>
  <si>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</si>
  <si>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</si>
  <si>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</si>
  <si>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</si>
  <si>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</si>
  <si>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</si>
  <si>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</si>
  <si>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</si>
  <si>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</si>
  <si>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</si>
  <si>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</si>
  <si>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</si>
  <si>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</si>
  <si>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</si>
  <si>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</si>
  <si>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</si>
  <si>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</si>
  <si>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</si>
  <si>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</si>
  <si>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</si>
  <si>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</si>
  <si>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</si>
  <si>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</si>
  <si>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</si>
  <si>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</si>
  <si>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</si>
  <si>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</si>
  <si>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</si>
  <si>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</si>
  <si>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</si>
  <si>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</si>
  <si>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</si>
  <si>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</si>
  <si>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</si>
  <si>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</si>
  <si>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</si>
  <si>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</si>
  <si>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</si>
  <si>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</si>
  <si>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</si>
  <si>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</si>
  <si>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</si>
  <si>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</si>
  <si>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</si>
  <si>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</si>
  <si>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</si>
  <si>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</si>
  <si>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</si>
  <si>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</si>
  <si>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</si>
  <si>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</si>
  <si>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</si>
  <si>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</si>
  <si>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</si>
  <si>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</si>
  <si>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</si>
  <si>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</si>
  <si>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</si>
  <si>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</si>
  <si>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</si>
  <si>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</si>
  <si>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</si>
  <si>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</si>
  <si>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</si>
  <si>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</si>
  <si>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</si>
  <si>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</si>
  <si>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</si>
  <si>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</si>
  <si>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</si>
  <si>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</si>
  <si>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</si>
  <si>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</si>
  <si>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</si>
  <si>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</si>
  <si>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</si>
  <si>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</si>
  <si>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</si>
  <si>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</si>
  <si>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</si>
  <si>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</si>
  <si>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</si>
  <si>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</si>
  <si>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</si>
  <si>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</si>
  <si>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</si>
  <si>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</si>
  <si>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</si>
  <si>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</si>
  <si>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</si>
  <si>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</si>
  <si>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</si>
  <si>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</si>
  <si>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</si>
  <si>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</si>
  <si>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</si>
  <si>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</si>
  <si>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</si>
  <si>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</si>
  <si>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</si>
  <si>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</si>
  <si>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</si>
  <si>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</si>
  <si>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</si>
  <si>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</si>
  <si>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</si>
  <si>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</si>
  <si>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</si>
  <si>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</si>
  <si>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</si>
  <si>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</si>
  <si>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</si>
  <si>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</si>
  <si>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</si>
  <si>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</si>
  <si>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</si>
  <si>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</si>
  <si>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</si>
  <si>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</si>
  <si>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</si>
  <si>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</si>
  <si>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</si>
  <si>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</si>
  <si>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</si>
  <si>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</si>
  <si>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</si>
  <si>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</si>
  <si>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</si>
  <si>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</si>
  <si>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</si>
  <si>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</si>
  <si>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</si>
  <si>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</si>
  <si>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</si>
  <si>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</si>
  <si>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</si>
  <si>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</si>
  <si>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</si>
  <si>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</si>
  <si>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</si>
  <si>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</si>
  <si>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</si>
  <si>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</si>
  <si>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</si>
  <si>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</si>
  <si>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</si>
  <si>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</si>
  <si>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</si>
  <si>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</si>
  <si>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</si>
  <si>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</si>
  <si>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</si>
  <si>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</si>
  <si>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</si>
  <si>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</si>
  <si>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</si>
  <si>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</si>
  <si>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</si>
  <si>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</si>
  <si>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</si>
  <si>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</si>
  <si>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</si>
  <si>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</si>
  <si>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</si>
  <si>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</si>
  <si>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</si>
  <si>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</si>
  <si>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</si>
  <si>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</si>
  <si>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</si>
  <si>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</si>
  <si>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</si>
  <si>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</si>
  <si>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</si>
  <si>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</si>
  <si>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</si>
  <si>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</si>
  <si>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</si>
  <si>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</si>
  <si>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</si>
  <si>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</si>
  <si>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</si>
  <si>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</si>
  <si>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</si>
  <si>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</si>
  <si>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</si>
  <si>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</si>
  <si>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</si>
  <si>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</si>
  <si>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</si>
  <si>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</si>
  <si>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</si>
  <si>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</si>
  <si>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</si>
  <si>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</si>
  <si>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</si>
  <si>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</si>
  <si>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</si>
  <si>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</si>
  <si>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</si>
  <si>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</si>
  <si>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</si>
  <si>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</si>
  <si>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</si>
  <si>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</si>
  <si>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</si>
  <si>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</si>
  <si>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</si>
  <si>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</si>
  <si>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</si>
  <si>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</si>
  <si>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</si>
  <si>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</si>
  <si>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</si>
  <si>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</si>
  <si>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</si>
  <si>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</si>
  <si>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</si>
  <si>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</si>
  <si>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</si>
  <si>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</si>
  <si>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</si>
  <si>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</si>
  <si>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</si>
  <si>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</si>
  <si>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</si>
  <si>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</si>
  <si>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</si>
  <si>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</si>
  <si>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</si>
  <si>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</si>
  <si>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</si>
  <si>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</si>
  <si>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</si>
  <si>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</si>
  <si>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</si>
  <si>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</si>
  <si>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</si>
  <si>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</si>
  <si>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</si>
  <si>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</si>
  <si>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</si>
  <si>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</si>
  <si>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</si>
  <si>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</si>
  <si>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</si>
  <si>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</si>
  <si>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</si>
  <si>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</si>
  <si>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</si>
  <si>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</si>
  <si>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</si>
  <si>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</si>
  <si>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</si>
  <si>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</si>
  <si>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</si>
  <si>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</si>
  <si>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</si>
  <si>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</si>
  <si>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</si>
  <si>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</si>
  <si>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</si>
  <si>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</si>
  <si>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</si>
  <si>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</si>
  <si>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</si>
  <si>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</si>
  <si>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</si>
  <si>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</si>
  <si>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</si>
  <si>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</si>
  <si>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</si>
  <si>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</si>
  <si>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</si>
  <si>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</si>
  <si>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</si>
  <si>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</si>
  <si>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</si>
  <si>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</si>
  <si>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</si>
  <si>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</si>
  <si>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</si>
  <si>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</si>
  <si>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</si>
  <si>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</si>
  <si>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</si>
  <si>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</si>
  <si>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</si>
  <si>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</si>
  <si>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</si>
  <si>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</si>
  <si>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</si>
  <si>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</si>
  <si>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</si>
  <si>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</si>
  <si>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</si>
  <si>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</si>
  <si>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</si>
  <si>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</si>
  <si>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</si>
  <si>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</si>
  <si>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</si>
  <si>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</si>
  <si>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</si>
  <si>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</si>
  <si>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</si>
  <si>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</si>
  <si>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</si>
  <si>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</si>
  <si>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</si>
  <si>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</si>
  <si>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</si>
  <si>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</si>
  <si>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</si>
  <si>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</si>
  <si>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</si>
  <si>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</si>
  <si>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</si>
  <si>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</si>
  <si>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</si>
  <si>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</si>
  <si>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</si>
  <si>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</si>
  <si>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</si>
  <si>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</si>
  <si>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</si>
  <si>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</si>
  <si>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</si>
  <si>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</si>
  <si>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</si>
  <si>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</si>
  <si>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</si>
  <si>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</si>
  <si>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</si>
  <si>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</si>
  <si>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</si>
  <si>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</si>
  <si>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</si>
  <si>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</si>
  <si>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</si>
  <si>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</si>
  <si>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</si>
  <si>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</si>
  <si>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</si>
  <si>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</si>
  <si>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</si>
  <si>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</si>
  <si>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</si>
  <si>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</si>
  <si>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</si>
  <si>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</si>
  <si>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</si>
  <si>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</si>
  <si>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</si>
  <si>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</si>
  <si>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</si>
  <si>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</si>
  <si>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</si>
  <si>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</si>
  <si>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</si>
  <si>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</si>
  <si>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</si>
  <si>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</si>
  <si>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</si>
  <si>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</si>
  <si>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</si>
  <si>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</si>
  <si>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</si>
  <si>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</si>
  <si>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</si>
  <si>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</si>
  <si>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</si>
  <si>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</si>
  <si>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</si>
  <si>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</si>
  <si>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</si>
  <si>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</si>
  <si>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</si>
  <si>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</si>
  <si>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</si>
  <si>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</si>
  <si>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</si>
  <si>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</si>
  <si>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</si>
  <si>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</si>
  <si>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</si>
  <si>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</si>
  <si>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</si>
  <si>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</si>
  <si>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</si>
  <si>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</si>
  <si>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</si>
  <si>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</si>
  <si>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</si>
  <si>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</si>
  <si>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</si>
  <si>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</si>
  <si>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</si>
  <si>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</si>
  <si>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</si>
  <si>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</si>
  <si>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</si>
  <si>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</si>
  <si>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</si>
  <si>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</si>
  <si>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</si>
  <si>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</si>
  <si>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</si>
  <si>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</si>
  <si>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</si>
  <si>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</si>
  <si>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</si>
  <si>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</si>
  <si>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</si>
  <si>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</si>
  <si>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</si>
  <si>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</si>
  <si>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</si>
  <si>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</si>
  <si>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</si>
  <si>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</si>
  <si>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</si>
  <si>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</si>
  <si>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</si>
  <si>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</si>
  <si>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</si>
  <si>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</si>
  <si>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</si>
  <si>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</si>
  <si>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</si>
  <si>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</si>
  <si>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</si>
  <si>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</si>
  <si>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</si>
  <si>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</si>
  <si>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</si>
  <si>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</si>
  <si>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</si>
  <si>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</si>
  <si>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</si>
  <si>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</si>
  <si>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</si>
  <si>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</si>
  <si>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</si>
  <si>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</si>
  <si>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</si>
  <si>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</si>
  <si>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</si>
  <si>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</si>
  <si>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</si>
  <si>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</si>
  <si>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</si>
  <si>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</si>
  <si>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</si>
  <si>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</si>
  <si>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</si>
  <si>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</si>
  <si>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</si>
  <si>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</si>
  <si>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</si>
  <si>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</si>
  <si>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</si>
  <si>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</si>
  <si>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</si>
  <si>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</si>
  <si>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</si>
  <si>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</si>
  <si>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</si>
  <si>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</si>
  <si>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</si>
  <si>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</si>
  <si>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</si>
  <si>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</si>
  <si>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</si>
  <si>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</si>
  <si>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</si>
  <si>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</si>
  <si>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</si>
  <si>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</si>
  <si>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</si>
  <si>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</si>
  <si>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</si>
  <si>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</si>
  <si>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</si>
  <si>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</si>
  <si>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</si>
  <si>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</si>
  <si>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</si>
  <si>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</si>
  <si>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</si>
  <si>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</si>
  <si>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</si>
  <si>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</si>
  <si>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</si>
  <si>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</si>
  <si>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</si>
  <si>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</si>
  <si>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</si>
  <si>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</si>
  <si>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</si>
  <si>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</si>
  <si>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</si>
  <si>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</si>
  <si>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</si>
  <si>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</si>
  <si>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</si>
  <si>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</si>
  <si>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</si>
  <si>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</si>
  <si>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</si>
  <si>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</si>
  <si>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</si>
  <si>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</si>
  <si>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</si>
  <si>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</si>
  <si>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</si>
  <si>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</si>
  <si>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</si>
  <si>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</si>
  <si>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</si>
  <si>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</si>
  <si>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</si>
  <si>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</si>
  <si>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</si>
  <si>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</si>
  <si>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</si>
  <si>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</si>
  <si>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</si>
  <si>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</si>
  <si>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</si>
  <si>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</si>
  <si>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</si>
  <si>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</si>
  <si>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</si>
  <si>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</si>
  <si>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</si>
  <si>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</si>
  <si>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</si>
  <si>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</si>
  <si>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</si>
  <si>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</si>
  <si>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</si>
  <si>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</si>
  <si>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</si>
  <si>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</si>
  <si>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</si>
  <si>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</si>
  <si>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</si>
  <si>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</si>
  <si>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</si>
  <si>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</si>
  <si>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</si>
  <si>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</si>
  <si>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</si>
  <si>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</si>
  <si>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</si>
  <si>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</si>
  <si>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</si>
  <si>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</si>
  <si>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</si>
  <si>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</si>
  <si>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</si>
  <si>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</si>
  <si>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</si>
  <si>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</si>
  <si>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</si>
  <si>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</si>
  <si>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</si>
  <si>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</si>
  <si>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</si>
  <si>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</si>
  <si>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</si>
  <si>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</si>
  <si>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</si>
  <si>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</si>
  <si>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</si>
  <si>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</si>
  <si>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</si>
  <si>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</si>
  <si>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</si>
  <si>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</si>
  <si>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</si>
  <si>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</si>
  <si>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</si>
  <si>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</si>
  <si>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</si>
  <si>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</si>
  <si>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</si>
  <si>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</si>
  <si>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</si>
  <si>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</si>
  <si>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</si>
  <si>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</si>
  <si>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</si>
  <si>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</si>
  <si>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</si>
  <si>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</si>
  <si>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</si>
  <si>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</si>
  <si>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</si>
  <si>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</si>
  <si>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</si>
  <si>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</si>
  <si>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</si>
  <si>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</si>
  <si>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</si>
  <si>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</si>
  <si>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</si>
  <si>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</si>
  <si>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</si>
  <si>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</si>
  <si>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</si>
  <si>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</si>
  <si>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</si>
  <si>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</si>
  <si>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</si>
  <si>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</si>
  <si>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</si>
  <si>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</si>
  <si>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</si>
  <si>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</si>
  <si>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</si>
  <si>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</si>
  <si>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</si>
  <si>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</si>
  <si>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</si>
  <si>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</si>
  <si>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</si>
  <si>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</si>
  <si>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</si>
  <si>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</si>
  <si>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</si>
  <si>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</si>
  <si>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</si>
  <si>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</si>
  <si>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</si>
  <si>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</si>
  <si>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</si>
  <si>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</si>
  <si>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</si>
  <si>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</si>
  <si>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</si>
  <si>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</si>
  <si>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</si>
  <si>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</si>
  <si>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</si>
  <si>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</si>
  <si>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</si>
  <si>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</si>
  <si>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</si>
  <si>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</si>
  <si>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</si>
  <si>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</si>
  <si>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</si>
  <si>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</si>
  <si>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</si>
  <si>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</si>
  <si>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</si>
  <si>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</si>
  <si>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</si>
  <si>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</si>
  <si>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</si>
  <si>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</si>
  <si>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</si>
  <si>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</si>
  <si>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</si>
  <si>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</si>
  <si>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</si>
  <si>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</si>
  <si>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</si>
  <si>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</si>
  <si>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</si>
  <si>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</si>
  <si>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</si>
  <si>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</si>
  <si>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</si>
  <si>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</si>
  <si>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</si>
  <si>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</si>
  <si>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</si>
  <si>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</si>
  <si>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</si>
  <si>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</si>
  <si>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</si>
  <si>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</si>
  <si>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</si>
  <si>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</si>
  <si>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</si>
  <si>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</si>
  <si>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</si>
  <si>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</si>
  <si>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</si>
  <si>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</si>
  <si>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</si>
  <si>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</si>
  <si>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</si>
  <si>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</si>
  <si>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</si>
  <si>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</si>
  <si>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</si>
  <si>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</si>
  <si>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</si>
  <si>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</si>
  <si>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</si>
  <si>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</si>
  <si>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</si>
  <si>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</si>
  <si>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</si>
  <si>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</si>
  <si>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</si>
  <si>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</si>
  <si>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</si>
  <si>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</si>
  <si>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</si>
  <si>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</si>
  <si>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</si>
  <si>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</si>
  <si>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</si>
  <si>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</si>
  <si>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</si>
  <si>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</si>
  <si>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</si>
  <si>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</si>
  <si>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</si>
  <si>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</si>
  <si>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</si>
  <si>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</si>
  <si>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</si>
  <si>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</si>
  <si>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</si>
  <si>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</si>
  <si>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</si>
  <si>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</si>
  <si>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</si>
  <si>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</si>
  <si>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</si>
  <si>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</si>
  <si>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</si>
  <si>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</si>
  <si>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</si>
  <si>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</si>
  <si>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</si>
  <si>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</si>
  <si>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</si>
  <si>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</si>
  <si>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</si>
  <si>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</si>
  <si>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</si>
  <si>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</si>
  <si>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</si>
  <si>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</si>
  <si>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</si>
  <si>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</si>
  <si>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</si>
  <si>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</si>
  <si>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</si>
  <si>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</si>
  <si>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</si>
  <si>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</si>
  <si>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</si>
  <si>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</si>
  <si>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</si>
  <si>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</si>
  <si>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</si>
  <si>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</si>
  <si>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</si>
  <si>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</si>
  <si>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</si>
  <si>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</si>
  <si>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</si>
  <si>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</si>
  <si>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</si>
  <si>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</si>
  <si>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</si>
  <si>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</si>
  <si>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</si>
  <si>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</si>
  <si>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</si>
  <si>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</si>
  <si>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</si>
  <si>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</si>
  <si>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</si>
  <si>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</si>
  <si>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</si>
  <si>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</si>
  <si>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</si>
  <si>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</si>
  <si>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</si>
  <si>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</si>
  <si>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</si>
  <si>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</si>
  <si>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</si>
  <si>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</si>
  <si>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</si>
  <si>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</si>
  <si>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</si>
  <si>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</si>
  <si>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</si>
  <si>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</si>
  <si>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</si>
  <si>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</si>
  <si>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</si>
  <si>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</si>
  <si>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</si>
  <si>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</si>
  <si>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</si>
  <si>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</si>
  <si>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</si>
  <si>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</si>
  <si>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</si>
  <si>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</si>
  <si>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</si>
  <si>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</si>
  <si>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</si>
  <si>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</si>
  <si>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</si>
  <si>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</si>
  <si>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</si>
  <si>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</si>
  <si>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</si>
  <si>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</si>
  <si>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</si>
  <si>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</si>
  <si>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</si>
  <si>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</si>
  <si>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</si>
  <si>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</si>
  <si>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</si>
  <si>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</si>
  <si>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</si>
  <si>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</si>
  <si>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</si>
  <si>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</si>
  <si>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</si>
  <si>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</si>
  <si>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</si>
  <si>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</si>
  <si>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</si>
  <si>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</si>
  <si>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</si>
  <si>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</si>
  <si>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</si>
  <si>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</si>
  <si>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</si>
  <si>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</si>
  <si>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</si>
  <si>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</si>
  <si>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</si>
  <si>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</si>
  <si>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</si>
  <si>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</si>
  <si>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</si>
  <si>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</si>
  <si>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</si>
  <si>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</si>
  <si>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</si>
  <si>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</si>
  <si>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</si>
  <si>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</si>
  <si>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</si>
  <si>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</si>
  <si>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</si>
  <si>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</si>
  <si>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</si>
  <si>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</si>
  <si>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</si>
  <si>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</si>
  <si>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</si>
  <si>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</si>
  <si>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</si>
  <si>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</si>
  <si>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</si>
  <si>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</si>
  <si>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</si>
  <si>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</si>
  <si>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</si>
  <si>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</si>
  <si>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</si>
  <si>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</si>
  <si>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</si>
  <si>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</si>
  <si>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</si>
  <si>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</si>
  <si>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</si>
  <si>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</si>
  <si>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</si>
  <si>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</si>
  <si>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</si>
  <si>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</si>
  <si>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</si>
  <si>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</si>
  <si>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</si>
  <si>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</si>
  <si>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</si>
  <si>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</si>
  <si>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</si>
  <si>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</si>
  <si>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</si>
  <si>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</si>
  <si>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</si>
  <si>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</si>
  <si>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</si>
  <si>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</si>
  <si>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</si>
  <si>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</si>
  <si>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</si>
  <si>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</si>
  <si>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</si>
  <si>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</si>
  <si>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</si>
  <si>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</si>
  <si>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</si>
  <si>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</si>
  <si>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</si>
  <si>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</si>
  <si>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</si>
  <si>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</si>
  <si>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</si>
  <si>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</si>
  <si>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</si>
  <si>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</si>
  <si>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</si>
  <si>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</si>
  <si>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</si>
  <si>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</si>
  <si>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</si>
  <si>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</si>
  <si>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</si>
  <si>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</si>
  <si>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</si>
  <si>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</si>
  <si>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</si>
  <si>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</si>
  <si>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</si>
  <si>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</si>
  <si>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</si>
  <si>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</si>
  <si>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</si>
  <si>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</si>
  <si>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</si>
  <si>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</si>
  <si>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</si>
  <si>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</si>
  <si>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</si>
  <si>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</si>
  <si>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</si>
  <si>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</si>
  <si>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</si>
  <si>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</si>
  <si>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</si>
  <si>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</si>
  <si>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</si>
  <si>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</si>
  <si>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</si>
  <si>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</si>
  <si>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</si>
  <si>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</si>
  <si>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</si>
  <si>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</si>
  <si>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</si>
  <si>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</si>
  <si>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</si>
  <si>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</si>
  <si>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</si>
  <si>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</si>
  <si>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</si>
  <si>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</si>
  <si>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</si>
  <si>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</si>
  <si>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</si>
  <si>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</si>
  <si>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</si>
  <si>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</si>
  <si>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</si>
  <si>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</si>
  <si>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</si>
  <si>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</si>
  <si>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</si>
  <si>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</si>
  <si>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</si>
  <si>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</si>
  <si>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</si>
  <si>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</si>
  <si>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</si>
  <si>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</si>
  <si>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</si>
  <si>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</si>
  <si>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</si>
  <si>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</si>
  <si>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</si>
  <si>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</si>
  <si>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</si>
  <si>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</si>
  <si>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</si>
  <si>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</si>
  <si>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</si>
  <si>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</si>
  <si>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</si>
  <si>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</si>
  <si>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</si>
  <si>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</si>
  <si>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</si>
  <si>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</si>
  <si>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</si>
  <si>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</si>
  <si>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</si>
  <si>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</si>
  <si>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</si>
  <si>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</si>
  <si>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</si>
  <si>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</si>
  <si>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</si>
  <si>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</si>
  <si>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</si>
  <si>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</si>
  <si>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</si>
  <si>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</si>
  <si>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</si>
  <si>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</si>
  <si>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</si>
  <si>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</si>
  <si>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</si>
  <si>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</si>
  <si>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</si>
  <si>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</si>
  <si>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</si>
  <si>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</si>
  <si>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</si>
  <si>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</si>
  <si>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</si>
  <si>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</si>
  <si>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</si>
  <si>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</si>
  <si>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</si>
  <si>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</si>
  <si>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</si>
  <si>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</si>
  <si>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</si>
  <si>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</si>
  <si>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</si>
  <si>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</si>
  <si>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</si>
  <si>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</si>
  <si>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</si>
  <si>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</si>
  <si>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</si>
  <si>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</si>
  <si>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</si>
  <si>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</si>
  <si>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</si>
  <si>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</si>
  <si>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</si>
  <si>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</si>
  <si>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</si>
  <si>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</si>
  <si>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</si>
  <si>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</si>
  <si>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</si>
  <si>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</si>
  <si>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</si>
  <si>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</si>
  <si>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</si>
  <si>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</si>
  <si>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</si>
  <si>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</si>
  <si>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</si>
  <si>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</si>
  <si>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</si>
  <si>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</si>
  <si>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</si>
  <si>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</si>
  <si>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</si>
  <si>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</si>
  <si>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</si>
  <si>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</si>
  <si>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</si>
  <si>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</si>
  <si>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</si>
  <si>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</si>
  <si>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</si>
  <si>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</si>
  <si>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</si>
  <si>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</si>
  <si>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</si>
  <si>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</si>
  <si>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</si>
  <si>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</si>
  <si>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</si>
  <si>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</si>
  <si>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</si>
  <si>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</si>
  <si>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</si>
  <si>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</si>
  <si>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</si>
  <si>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</si>
  <si>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</si>
  <si>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</si>
  <si>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</si>
  <si>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</si>
  <si>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</si>
  <si>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</si>
  <si>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</si>
  <si>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</si>
  <si>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</si>
  <si>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</si>
  <si>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</si>
  <si>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</si>
  <si>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</si>
  <si>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</si>
  <si>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</si>
  <si>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</si>
  <si>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</si>
  <si>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</si>
  <si>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</si>
  <si>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</si>
  <si>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</si>
  <si>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</si>
  <si>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</si>
  <si>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</si>
  <si>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</si>
  <si>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</si>
  <si>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</si>
  <si>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</si>
  <si>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</si>
  <si>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</si>
  <si>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</si>
  <si>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</si>
  <si>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</si>
  <si>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</si>
  <si>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</si>
  <si>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</si>
  <si>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</si>
  <si>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</si>
  <si>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</si>
  <si>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</si>
  <si>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</si>
  <si>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</si>
  <si>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</si>
  <si>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</si>
  <si>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</si>
  <si>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</si>
  <si>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</si>
  <si>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</si>
  <si>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</si>
  <si>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</si>
  <si>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</si>
  <si>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</si>
  <si>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</si>
  <si>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</si>
  <si>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</si>
  <si>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</si>
  <si>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</si>
  <si>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</si>
  <si>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</si>
  <si>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</si>
  <si>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</si>
  <si>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</si>
  <si>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</si>
  <si>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</si>
  <si>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</si>
  <si>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</si>
  <si>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</si>
  <si>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</si>
  <si>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</si>
  <si>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</si>
  <si>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</si>
  <si>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</si>
  <si>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</si>
  <si>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</si>
  <si>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</si>
  <si>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</si>
  <si>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</si>
  <si>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</si>
  <si>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</si>
  <si>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</si>
  <si>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</si>
  <si>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</si>
  <si>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</si>
  <si>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</si>
  <si>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</si>
  <si>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</si>
  <si>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</si>
  <si>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</si>
  <si>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</si>
  <si>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</si>
  <si>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</si>
  <si>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</si>
  <si>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</si>
  <si>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</si>
  <si>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</si>
  <si>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</si>
  <si>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</si>
  <si>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</si>
  <si>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</si>
  <si>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</si>
  <si>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</si>
  <si>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</si>
  <si>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</si>
  <si>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</si>
  <si>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</si>
  <si>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</si>
  <si>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</si>
  <si>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</si>
  <si>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</si>
  <si>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</si>
  <si>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</si>
  <si>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</si>
  <si>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</si>
  <si>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</si>
  <si>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</si>
  <si>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</si>
  <si>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</si>
  <si>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</si>
  <si>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</si>
  <si>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</si>
  <si>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</si>
  <si>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</si>
  <si>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</si>
  <si>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</si>
  <si>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</si>
  <si>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</si>
  <si>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</si>
  <si>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</si>
  <si>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</si>
  <si>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</si>
  <si>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</si>
  <si>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</si>
  <si>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</si>
  <si>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</si>
  <si>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</si>
  <si>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</si>
  <si>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</si>
  <si>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</si>
  <si>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</si>
  <si>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</si>
  <si>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</si>
  <si>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</si>
  <si>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</si>
  <si>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</si>
  <si>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</si>
  <si>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</si>
  <si>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</si>
  <si>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</si>
  <si>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</si>
  <si>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</si>
  <si>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</si>
  <si>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</si>
  <si>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</si>
  <si>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</si>
  <si>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</si>
  <si>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</si>
  <si>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</si>
  <si>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</si>
  <si>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</si>
  <si>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</si>
  <si>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</si>
  <si>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</si>
  <si>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</si>
  <si>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</si>
  <si>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</si>
  <si>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</si>
  <si>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</si>
  <si>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</si>
  <si>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</si>
  <si>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</si>
  <si>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</si>
  <si>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</si>
  <si>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</si>
  <si>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</si>
  <si>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</si>
  <si>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</si>
  <si>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</si>
  <si>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</si>
  <si>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</si>
  <si>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</si>
  <si>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</si>
  <si>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</si>
  <si>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</si>
  <si>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</si>
  <si>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</si>
  <si>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</si>
  <si>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</si>
  <si>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</si>
  <si>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</si>
  <si>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</si>
  <si>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</si>
  <si>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</si>
  <si>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</si>
  <si>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</si>
  <si>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</si>
  <si>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</si>
  <si>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</si>
  <si>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</si>
  <si>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</si>
  <si>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</si>
  <si>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</si>
  <si>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</si>
  <si>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</si>
  <si>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</si>
  <si>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</si>
  <si>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</si>
  <si>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</si>
  <si>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</si>
  <si>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</si>
  <si>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</si>
  <si>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</si>
  <si>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</si>
  <si>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</si>
  <si>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</si>
  <si>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</si>
  <si>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</si>
  <si>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</si>
  <si>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</si>
  <si>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</si>
  <si>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</si>
  <si>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</si>
  <si>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</si>
  <si>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</si>
  <si>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</si>
  <si>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</si>
  <si>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</si>
  <si>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</si>
  <si>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</si>
  <si>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</si>
  <si>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</si>
  <si>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</si>
  <si>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</si>
  <si>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</si>
  <si>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</si>
  <si>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</si>
  <si>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</si>
  <si>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</si>
  <si>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</si>
  <si>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</si>
  <si>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</si>
  <si>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</si>
  <si>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</si>
  <si>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</si>
  <si>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</si>
  <si>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</si>
  <si>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</si>
  <si>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</si>
  <si>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</si>
  <si>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</si>
  <si>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</si>
  <si>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</si>
  <si>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</si>
  <si>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</si>
  <si>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</si>
  <si>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</si>
  <si>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</si>
  <si>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</si>
  <si>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</si>
  <si>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</si>
  <si>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</si>
  <si>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</si>
  <si>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</si>
  <si>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</si>
  <si>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</si>
  <si>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</si>
  <si>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</si>
  <si>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</si>
  <si>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</si>
  <si>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</si>
  <si>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</si>
  <si>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</si>
  <si>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</si>
  <si>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</si>
  <si>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</si>
  <si>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</si>
  <si>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</si>
  <si>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</si>
  <si>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</si>
  <si>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</si>
  <si>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</si>
  <si>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</si>
  <si>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</si>
  <si>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</si>
  <si>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</si>
  <si>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</si>
  <si>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</si>
  <si>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</si>
  <si>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</si>
  <si>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</si>
  <si>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</si>
  <si>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</si>
  <si>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</si>
  <si>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</si>
  <si>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</si>
  <si>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</si>
  <si>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</si>
  <si>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</si>
  <si>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</si>
  <si>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</si>
  <si>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</si>
  <si>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</si>
  <si>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</si>
  <si>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</si>
  <si>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</si>
  <si>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</si>
  <si>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</si>
  <si>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</si>
  <si>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</si>
  <si>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</si>
  <si>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</si>
  <si>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</si>
  <si>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</si>
  <si>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</si>
  <si>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</si>
  <si>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</si>
  <si>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</si>
  <si>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</si>
  <si>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</si>
  <si>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</si>
  <si>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</si>
  <si>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</si>
  <si>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</si>
  <si>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</si>
  <si>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</si>
  <si>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</si>
  <si>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</si>
  <si>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</si>
  <si>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</si>
  <si>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</si>
  <si>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</si>
  <si>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</si>
  <si>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</si>
  <si>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</si>
  <si>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</si>
  <si>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</si>
  <si>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</si>
  <si>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</si>
  <si>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</si>
  <si>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</si>
  <si>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</si>
  <si>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</si>
  <si>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</si>
  <si>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</si>
  <si>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</si>
  <si>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</si>
  <si>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</si>
  <si>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</si>
  <si>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</si>
  <si>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</si>
  <si>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</si>
  <si>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</si>
  <si>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</si>
  <si>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</si>
  <si>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</si>
  <si>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</si>
  <si>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</si>
  <si>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</si>
  <si>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</si>
  <si>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</si>
  <si>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</si>
  <si>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</si>
  <si>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</si>
  <si>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</si>
  <si>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</si>
  <si>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</si>
  <si>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</si>
  <si>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</si>
  <si>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</si>
  <si>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</si>
  <si>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</si>
  <si>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</si>
  <si>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</si>
  <si>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</si>
  <si>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</si>
  <si>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</si>
  <si>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</si>
  <si>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</si>
  <si>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</si>
  <si>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</si>
  <si>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</si>
  <si>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</si>
  <si>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</si>
  <si>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</si>
  <si>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</si>
  <si>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</si>
  <si>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</si>
  <si>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</si>
  <si>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</si>
  <si>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</si>
  <si>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</si>
  <si>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</si>
  <si>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</si>
  <si>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</si>
  <si>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</si>
  <si>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</si>
  <si>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</si>
  <si>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</si>
  <si>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</si>
  <si>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</si>
  <si>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</si>
  <si>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</si>
  <si>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</si>
  <si>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</si>
  <si>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</si>
  <si>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</si>
  <si>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</si>
  <si>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</si>
  <si>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</si>
  <si>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</si>
  <si>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</si>
  <si>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</si>
  <si>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</si>
  <si>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</si>
  <si>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</si>
  <si>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</si>
  <si>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</si>
  <si>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</si>
  <si>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</si>
  <si>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</si>
  <si>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</si>
  <si>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</si>
  <si>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</si>
  <si>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</si>
  <si>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</si>
  <si>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</si>
  <si>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</si>
  <si>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</si>
  <si>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</si>
  <si>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</si>
  <si>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</si>
  <si>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</si>
  <si>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</si>
  <si>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</si>
  <si>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</si>
  <si>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</si>
  <si>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</si>
  <si>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</si>
  <si>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</si>
  <si>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</si>
  <si>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</si>
  <si>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</si>
  <si>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</si>
  <si>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</si>
  <si>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</si>
  <si>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</si>
  <si>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</si>
  <si>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</si>
  <si>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</si>
  <si>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</si>
  <si>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</si>
  <si>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</si>
  <si>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</si>
  <si>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</si>
  <si>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</si>
  <si>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</si>
  <si>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</si>
  <si>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</si>
  <si>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</si>
  <si>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</si>
  <si>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</si>
  <si>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</si>
  <si>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</si>
  <si>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</si>
  <si>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</si>
  <si>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</si>
  <si>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</si>
  <si>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</si>
  <si>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</si>
  <si>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</si>
  <si>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</si>
  <si>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</si>
  <si>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</si>
  <si>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</si>
  <si>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</si>
  <si>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</si>
  <si>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</si>
  <si>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</si>
  <si>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</si>
  <si>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</si>
  <si>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</si>
  <si>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</si>
  <si>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</si>
  <si>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</si>
  <si>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</si>
  <si>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</si>
  <si>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</si>
  <si>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</si>
  <si>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</si>
  <si>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</si>
  <si>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</si>
  <si>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</si>
  <si>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</si>
  <si>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</si>
  <si>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</si>
  <si>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</si>
  <si>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</si>
  <si>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</si>
  <si>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</si>
  <si>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</si>
  <si>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</si>
  <si>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</si>
  <si>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</si>
  <si>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</si>
  <si>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</si>
  <si>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</si>
  <si>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</si>
  <si>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</si>
  <si>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</si>
  <si>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</si>
  <si>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</si>
  <si>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</si>
  <si>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</si>
  <si>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</si>
  <si>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</si>
  <si>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</si>
  <si>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</si>
  <si>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</si>
  <si>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</si>
  <si>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</si>
  <si>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</si>
  <si>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</si>
  <si>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</si>
  <si>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</si>
  <si>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</si>
  <si>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</si>
  <si>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</si>
  <si>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</si>
  <si>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</si>
  <si>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</si>
  <si>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</si>
  <si>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</si>
  <si>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</si>
  <si>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</si>
  <si>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</si>
  <si>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</si>
  <si>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</si>
  <si>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</si>
  <si>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</si>
  <si>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</si>
  <si>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</si>
  <si>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</si>
  <si>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</si>
  <si>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</si>
  <si>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</si>
  <si>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</si>
  <si>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</si>
  <si>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</si>
  <si>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</si>
  <si>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</si>
  <si>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</si>
  <si>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</si>
  <si>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</si>
  <si>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</si>
  <si>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</si>
  <si>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</si>
  <si>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</si>
  <si>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</si>
  <si>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</si>
  <si>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</si>
  <si>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</si>
  <si>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</si>
  <si>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</si>
  <si>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</si>
  <si>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</si>
  <si>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</si>
  <si>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</si>
  <si>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</si>
  <si>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</si>
  <si>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</si>
  <si>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</si>
  <si>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</si>
  <si>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</si>
  <si>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</si>
  <si>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</si>
  <si>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</si>
  <si>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</si>
  <si>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</si>
  <si>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</si>
  <si>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</si>
  <si>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</si>
  <si>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</si>
  <si>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</si>
  <si>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</si>
  <si>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</si>
  <si>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</si>
  <si>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</si>
  <si>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</si>
  <si>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</si>
  <si>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</si>
  <si>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</si>
  <si>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</si>
  <si>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</si>
  <si>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</si>
  <si>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</si>
  <si>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</si>
  <si>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</si>
  <si>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</si>
  <si>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</si>
  <si>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</si>
  <si>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</si>
  <si>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</si>
  <si>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</si>
  <si>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</si>
  <si>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</si>
  <si>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</si>
  <si>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</si>
  <si>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</si>
  <si>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</si>
  <si>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</si>
  <si>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</si>
  <si>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</si>
  <si>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</si>
  <si>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</si>
  <si>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</si>
  <si>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</si>
  <si>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</si>
  <si>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</si>
  <si>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</si>
  <si>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</si>
  <si>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</si>
  <si>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</si>
  <si>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</si>
  <si>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</si>
  <si>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</si>
  <si>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</si>
  <si>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</si>
  <si>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</si>
  <si>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</si>
  <si>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</si>
  <si>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</si>
  <si>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</si>
  <si>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</si>
  <si>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</si>
  <si>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</si>
  <si>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</si>
  <si>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</si>
  <si>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</si>
  <si>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</si>
  <si>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</si>
  <si>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</si>
  <si>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</si>
  <si>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</si>
  <si>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</si>
  <si>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</si>
  <si>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</si>
  <si>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</si>
  <si>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</si>
  <si>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</si>
  <si>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</si>
  <si>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</si>
  <si>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</si>
  <si>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</si>
  <si>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</si>
  <si>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</si>
  <si>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</si>
  <si>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</si>
  <si>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</si>
  <si>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</si>
  <si>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</si>
  <si>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</si>
  <si>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</si>
  <si>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</si>
  <si>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</si>
  <si>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</si>
  <si>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</si>
  <si>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</si>
  <si>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</si>
  <si>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</si>
  <si>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</si>
  <si>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</si>
  <si>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</si>
  <si>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</si>
  <si>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</si>
  <si>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</si>
  <si>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</si>
  <si>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</si>
  <si>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</si>
  <si>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</si>
  <si>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</si>
  <si>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</si>
  <si>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</si>
  <si>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</si>
  <si>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</si>
  <si>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</si>
  <si>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</si>
  <si>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</si>
  <si>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</si>
  <si>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</si>
  <si>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</si>
  <si>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</si>
  <si>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</si>
  <si>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</si>
  <si>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</si>
  <si>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</si>
  <si>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</si>
  <si>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</si>
  <si>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</si>
  <si>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</si>
  <si>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</si>
  <si>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</si>
  <si>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</si>
  <si>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</si>
  <si>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</si>
  <si>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</si>
  <si>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</si>
  <si>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</si>
  <si>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</si>
  <si>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</si>
  <si>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</si>
  <si>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</si>
  <si>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</si>
  <si>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</si>
  <si>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</si>
  <si>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</si>
  <si>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</si>
  <si>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</si>
  <si>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</si>
  <si>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</si>
  <si>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</si>
  <si>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</si>
  <si>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</si>
  <si>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</si>
  <si>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</si>
  <si>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</si>
  <si>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</si>
  <si>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</si>
  <si>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</si>
  <si>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</si>
  <si>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</si>
  <si>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</si>
  <si>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</si>
  <si>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</si>
  <si>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</si>
  <si>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</si>
  <si>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</si>
  <si>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</si>
  <si>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</si>
  <si>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</si>
  <si>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</si>
  <si>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</si>
  <si>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</si>
  <si>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</si>
  <si>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</si>
  <si>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</si>
  <si>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</si>
  <si>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</si>
  <si>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</si>
  <si>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</si>
  <si>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</si>
  <si>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</si>
  <si>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</si>
  <si>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</si>
  <si>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</si>
  <si>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</si>
  <si>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</si>
  <si>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</si>
  <si>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</si>
  <si>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</si>
  <si>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</si>
  <si>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</si>
  <si>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</si>
  <si>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</si>
  <si>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</si>
  <si>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</si>
  <si>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</si>
  <si>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</si>
  <si>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</si>
  <si>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</si>
  <si>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</si>
  <si>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</si>
  <si>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</si>
  <si>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</si>
  <si>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</si>
  <si>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</si>
  <si>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</si>
  <si>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</si>
  <si>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</si>
  <si>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</si>
  <si>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</si>
  <si>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</si>
  <si>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</si>
  <si>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</si>
  <si>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</si>
  <si>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</si>
  <si>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</si>
  <si>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</si>
  <si>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</si>
  <si>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</si>
  <si>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</si>
  <si>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</si>
  <si>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</si>
  <si>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</si>
  <si>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</si>
  <si>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</si>
  <si>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</si>
  <si>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</si>
  <si>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</si>
  <si>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</si>
  <si>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</si>
  <si>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</si>
  <si>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</si>
  <si>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</si>
  <si>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</si>
  <si>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</si>
  <si>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</si>
  <si>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</si>
  <si>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</si>
  <si>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</si>
  <si>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</si>
  <si>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</si>
  <si>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</si>
  <si>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</si>
  <si>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</si>
  <si>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</si>
  <si>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</si>
  <si>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</si>
  <si>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</si>
  <si>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</si>
  <si>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</si>
  <si>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</si>
  <si>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</si>
  <si>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</si>
  <si>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</si>
  <si>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</si>
  <si>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</si>
  <si>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</si>
  <si>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</si>
  <si>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</si>
  <si>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</si>
  <si>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</si>
  <si>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</si>
  <si>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</si>
  <si>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</si>
  <si>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</si>
  <si>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</si>
  <si>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</si>
  <si>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</si>
  <si>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</si>
  <si>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</si>
  <si>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</si>
  <si>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</si>
  <si>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</si>
  <si>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</si>
  <si>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</si>
  <si>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</si>
  <si>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</si>
  <si>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</si>
  <si>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</si>
  <si>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</si>
  <si>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</si>
  <si>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</si>
  <si>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</si>
  <si>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</si>
  <si>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</si>
  <si>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</si>
  <si>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</si>
  <si>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</si>
  <si>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</si>
  <si>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</si>
  <si>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</si>
  <si>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</si>
  <si>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</si>
  <si>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</si>
  <si>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</si>
  <si>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</si>
  <si>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</si>
  <si>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</si>
  <si>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</si>
  <si>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</si>
  <si>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</si>
  <si>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</si>
  <si>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</si>
  <si>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</si>
  <si>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</si>
  <si>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</si>
  <si>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</si>
  <si>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</si>
  <si>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</si>
  <si>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</si>
  <si>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</si>
  <si>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</si>
  <si>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</si>
  <si>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</si>
  <si>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</si>
  <si>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</si>
  <si>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</si>
  <si>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</si>
  <si>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</si>
  <si>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</si>
  <si>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</si>
  <si>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</si>
  <si>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</si>
  <si>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</si>
  <si>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</si>
  <si>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</si>
  <si>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</si>
  <si>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</si>
  <si>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</si>
  <si>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</si>
  <si>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</si>
  <si>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</si>
  <si>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</si>
  <si>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</si>
  <si>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</si>
  <si>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</si>
  <si>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</si>
  <si>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</si>
  <si>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</si>
  <si>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</si>
  <si>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</si>
  <si>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</si>
  <si>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</si>
  <si>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</si>
  <si>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</si>
  <si>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</si>
  <si>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</si>
  <si>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</si>
  <si>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</si>
  <si>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</si>
  <si>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</si>
  <si>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</si>
  <si>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</si>
  <si>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</si>
  <si>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</si>
  <si>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</si>
  <si>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</si>
  <si>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</si>
  <si>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</si>
  <si>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</si>
  <si>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</si>
  <si>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</si>
  <si>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</si>
  <si>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</si>
  <si>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</si>
  <si>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</si>
  <si>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</si>
  <si>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</si>
  <si>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</si>
  <si>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</si>
  <si>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</si>
  <si>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</si>
  <si>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</si>
  <si>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</si>
  <si>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</si>
  <si>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</si>
  <si>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</si>
  <si>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</si>
  <si>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</si>
  <si>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</si>
  <si>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</si>
  <si>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</si>
  <si>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</si>
  <si>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</si>
  <si>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</si>
  <si>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</si>
  <si>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</si>
  <si>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</si>
  <si>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</si>
  <si>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</si>
  <si>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</si>
  <si>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</si>
  <si>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</si>
  <si>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</si>
  <si>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</si>
  <si>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</si>
  <si>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</si>
  <si>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</si>
  <si>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</si>
  <si>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</si>
  <si>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</si>
  <si>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</si>
  <si>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</si>
  <si>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</si>
  <si>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</si>
  <si>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</si>
  <si>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</si>
  <si>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</si>
  <si>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</si>
  <si>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</si>
  <si>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</si>
  <si>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</si>
  <si>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</si>
  <si>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</si>
  <si>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</si>
  <si>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</si>
  <si>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</si>
  <si>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</si>
  <si>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</si>
  <si>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</si>
  <si>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</si>
  <si>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</si>
  <si>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</si>
  <si>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</si>
  <si>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</si>
  <si>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</si>
  <si>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</si>
  <si>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</si>
  <si>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</si>
  <si>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</si>
  <si>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</si>
  <si>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</si>
  <si>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</si>
  <si>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</si>
  <si>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</si>
  <si>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</si>
  <si>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</si>
  <si>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</si>
  <si>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</si>
  <si>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</si>
  <si>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</si>
  <si>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</si>
  <si>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</si>
  <si>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</si>
  <si>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</si>
  <si>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</si>
  <si>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</si>
  <si>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</si>
  <si>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</si>
  <si>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</si>
  <si>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</si>
  <si>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</si>
  <si>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</si>
  <si>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</si>
  <si>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</si>
  <si>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</si>
  <si>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</si>
  <si>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</si>
  <si>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</si>
  <si>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</si>
  <si>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</si>
  <si>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</si>
  <si>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</si>
  <si>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</si>
  <si>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</si>
  <si>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</si>
  <si>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</si>
  <si>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</si>
  <si>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</si>
  <si>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</si>
  <si>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</si>
  <si>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</si>
  <si>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</si>
  <si>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</si>
  <si>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</si>
  <si>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</si>
  <si>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</si>
  <si>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</si>
  <si>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</si>
  <si>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</si>
  <si>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</si>
  <si>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</si>
  <si>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</si>
  <si>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</si>
  <si>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</si>
  <si>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</si>
  <si>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</si>
  <si>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</si>
  <si>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</si>
  <si>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</si>
  <si>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</si>
  <si>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</si>
  <si>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</si>
  <si>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</si>
  <si>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</si>
  <si>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</si>
  <si>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</si>
  <si>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</si>
  <si>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</si>
  <si>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</si>
  <si>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</si>
  <si>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</si>
  <si>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</si>
  <si>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</si>
  <si>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</si>
  <si>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</si>
  <si>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</si>
  <si>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</si>
  <si>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</si>
  <si>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</si>
  <si>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</si>
  <si>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</si>
  <si>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</si>
  <si>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</si>
  <si>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</si>
  <si>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</si>
  <si>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</si>
  <si>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</si>
  <si>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</si>
  <si>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</si>
  <si>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</si>
  <si>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</si>
  <si>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</si>
  <si>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</si>
  <si>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</si>
  <si>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</si>
  <si>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</si>
  <si>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</si>
  <si>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</si>
  <si>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</si>
  <si>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</si>
  <si>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</si>
  <si>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</si>
  <si>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</si>
  <si>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</si>
  <si>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</si>
  <si>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</si>
  <si>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</si>
  <si>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</si>
  <si>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</si>
  <si>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</si>
  <si>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</si>
  <si>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</si>
  <si>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</si>
  <si>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</si>
  <si>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</si>
  <si>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</si>
  <si>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</si>
  <si>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</si>
  <si>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</si>
  <si>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</si>
  <si>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</si>
  <si>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</si>
  <si>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</si>
  <si>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</si>
  <si>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</si>
  <si>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</si>
  <si>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</si>
  <si>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</si>
  <si>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</si>
  <si>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</si>
  <si>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</si>
  <si>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</si>
  <si>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</si>
  <si>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</si>
  <si>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</si>
  <si>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</si>
  <si>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</si>
  <si>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</si>
  <si>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</si>
  <si>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</si>
  <si>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</si>
  <si>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</si>
  <si>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</si>
  <si>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</si>
  <si>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</si>
  <si>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</si>
  <si>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</si>
  <si>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</si>
  <si>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</si>
  <si>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</si>
  <si>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</si>
  <si>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</si>
  <si>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</si>
  <si>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</si>
  <si>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</si>
  <si>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</si>
  <si>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</si>
  <si>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</si>
  <si>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</si>
  <si>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</si>
  <si>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</si>
  <si>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</si>
  <si>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</si>
  <si>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</si>
  <si>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</si>
  <si>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</si>
  <si>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</si>
  <si>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</si>
  <si>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</si>
  <si>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</si>
  <si>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</si>
  <si>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</si>
  <si>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</si>
  <si>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</si>
  <si>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</si>
  <si>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</si>
  <si>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</si>
  <si>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</si>
  <si>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</si>
  <si>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</si>
  <si>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</si>
  <si>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</si>
  <si>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</si>
  <si>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</si>
  <si>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</si>
  <si>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</si>
  <si>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</si>
  <si>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</si>
  <si>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</si>
  <si>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</si>
  <si>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</si>
  <si>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</si>
  <si>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</si>
  <si>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</si>
  <si>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</si>
  <si>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</si>
  <si>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</si>
  <si>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</si>
  <si>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</si>
  <si>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</si>
  <si>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</si>
  <si>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</si>
  <si>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</si>
  <si>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</si>
  <si>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</si>
  <si>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</si>
  <si>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</si>
  <si>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</si>
  <si>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</si>
  <si>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</si>
  <si>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</si>
  <si>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</si>
  <si>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</si>
  <si>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</si>
  <si>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</si>
  <si>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</si>
  <si>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</si>
  <si>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</si>
  <si>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</si>
  <si>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</si>
  <si>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</si>
  <si>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</si>
  <si>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</si>
  <si>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</si>
  <si>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</si>
  <si>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</si>
  <si>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</si>
  <si>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</si>
  <si>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</si>
  <si>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</si>
  <si>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</si>
  <si>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</si>
  <si>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</si>
  <si>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</si>
  <si>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</si>
  <si>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</si>
  <si>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</si>
  <si>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</si>
  <si>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</si>
  <si>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</si>
  <si>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</si>
  <si>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</si>
  <si>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</si>
  <si>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</si>
  <si>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</si>
  <si>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</si>
  <si>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</si>
  <si>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</si>
  <si>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</si>
  <si>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</si>
  <si>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</si>
  <si>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</si>
  <si>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</si>
  <si>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</si>
  <si>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</si>
  <si>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</si>
  <si>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</si>
  <si>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</si>
  <si>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</si>
  <si>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</si>
  <si>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</si>
  <si>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</si>
  <si>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</si>
  <si>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</si>
  <si>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</si>
  <si>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</si>
  <si>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</si>
  <si>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</si>
  <si>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</si>
  <si>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</si>
  <si>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</si>
  <si>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</si>
  <si>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</si>
  <si>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</si>
  <si>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</si>
  <si>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</si>
  <si>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</si>
  <si>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</si>
  <si>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</si>
  <si>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</si>
  <si>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</si>
  <si>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</si>
  <si>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</si>
  <si>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</si>
  <si>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</si>
  <si>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</si>
  <si>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</si>
  <si>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</si>
  <si>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</si>
  <si>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</si>
  <si>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</si>
  <si>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</si>
  <si>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</si>
  <si>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</si>
  <si>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</si>
  <si>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</si>
  <si>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</si>
  <si>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</si>
  <si>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</si>
  <si>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</si>
  <si>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</si>
  <si>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</si>
  <si>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</si>
  <si>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</si>
  <si>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</si>
  <si>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</si>
  <si>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</si>
  <si>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</si>
  <si>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</si>
  <si>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</si>
  <si>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</si>
  <si>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</si>
  <si>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</si>
  <si>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</si>
  <si>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</si>
  <si>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</si>
  <si>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</si>
  <si>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</si>
  <si>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</si>
  <si>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</si>
  <si>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</si>
  <si>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</si>
  <si>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</si>
  <si>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</si>
  <si>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</si>
  <si>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</si>
  <si>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</si>
  <si>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</si>
  <si>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</si>
  <si>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</si>
  <si>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</si>
  <si>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</si>
  <si>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</si>
  <si>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</si>
  <si>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</si>
  <si>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</si>
  <si>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</si>
  <si>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</si>
  <si>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</si>
  <si>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</si>
  <si>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</si>
  <si>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</si>
  <si>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</si>
  <si>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</si>
  <si>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</si>
  <si>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</si>
  <si>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</si>
  <si>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</si>
  <si>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</si>
  <si>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</si>
  <si>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</si>
  <si>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</si>
  <si>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</si>
  <si>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</si>
  <si>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</si>
  <si>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</si>
  <si>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</si>
  <si>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</si>
  <si>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</si>
  <si>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</si>
  <si>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</si>
  <si>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</si>
  <si>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</si>
  <si>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</si>
  <si>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</si>
  <si>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</si>
  <si>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</si>
  <si>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</si>
  <si>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</si>
  <si>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</si>
  <si>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</si>
  <si>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</si>
  <si>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</si>
  <si>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</si>
  <si>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</si>
  <si>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</si>
  <si>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</si>
  <si>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</si>
  <si>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</si>
  <si>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</si>
  <si>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</si>
  <si>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</si>
  <si>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</si>
  <si>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</si>
  <si>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</si>
  <si>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</si>
  <si>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</si>
  <si>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</si>
  <si>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</si>
  <si>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</si>
  <si>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</si>
  <si>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</si>
  <si>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</si>
  <si>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</si>
  <si>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</si>
  <si>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</si>
  <si>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</si>
  <si>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</si>
  <si>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</si>
  <si>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</si>
  <si>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</si>
  <si>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</si>
  <si>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</si>
  <si>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</si>
  <si>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</si>
  <si>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</si>
  <si>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</si>
  <si>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</si>
  <si>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</si>
  <si>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</si>
  <si>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</si>
  <si>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</si>
  <si>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</si>
  <si>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</si>
  <si>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</si>
  <si>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</si>
  <si>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</si>
  <si>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</si>
  <si>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</si>
  <si>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</si>
  <si>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</si>
  <si>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</si>
  <si>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</si>
  <si>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</si>
  <si>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</si>
  <si>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</si>
  <si>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</si>
  <si>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</si>
  <si>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</si>
  <si>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</si>
  <si>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</si>
  <si>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</si>
  <si>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</si>
  <si>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</si>
  <si>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</si>
  <si>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</si>
  <si>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</si>
  <si>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</si>
  <si>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</si>
  <si>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</si>
  <si>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</si>
  <si>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</si>
  <si>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</si>
  <si>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</si>
  <si>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</si>
  <si>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</si>
  <si>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</si>
  <si>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</si>
  <si>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</si>
  <si>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</si>
  <si>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</si>
  <si>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</si>
  <si>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</si>
  <si>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</si>
  <si>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</si>
  <si>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</si>
  <si>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</si>
  <si>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</si>
  <si>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</si>
  <si>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</si>
  <si>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</si>
  <si>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</si>
  <si>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</si>
  <si>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</si>
  <si>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</si>
  <si>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</si>
  <si>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</si>
  <si>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</si>
  <si>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</si>
  <si>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</si>
  <si>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</si>
  <si>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</si>
  <si>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</si>
  <si>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</si>
  <si>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</si>
  <si>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</si>
  <si>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</si>
  <si>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</si>
  <si>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</si>
  <si>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</si>
  <si>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</si>
  <si>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</si>
  <si>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</si>
  <si>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</si>
  <si>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</si>
  <si>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</si>
  <si>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</si>
  <si>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</si>
  <si>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</si>
  <si>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</si>
  <si>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</si>
  <si>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</si>
  <si>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</si>
  <si>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</si>
  <si>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</si>
  <si>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</si>
  <si>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</si>
  <si>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</si>
  <si>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</si>
  <si>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</si>
  <si>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</si>
  <si>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</si>
  <si>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</si>
  <si>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</si>
  <si>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</si>
  <si>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</si>
  <si>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</si>
  <si>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</si>
  <si>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</si>
  <si>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</si>
  <si>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</si>
  <si>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</si>
  <si>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</si>
  <si>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</si>
  <si>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</si>
  <si>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</si>
  <si>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</si>
  <si>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</si>
  <si>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</si>
  <si>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</si>
  <si>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</si>
  <si>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</si>
  <si>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</si>
  <si>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</si>
  <si>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</si>
  <si>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</si>
  <si>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</si>
  <si>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</si>
  <si>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</si>
  <si>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</si>
  <si>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</si>
  <si>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</si>
  <si>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</si>
  <si>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</si>
  <si>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</si>
  <si>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</si>
  <si>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</si>
  <si>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</si>
  <si>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</si>
  <si>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</si>
  <si>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</si>
  <si>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</si>
  <si>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</si>
  <si>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</si>
  <si>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</si>
  <si>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</si>
  <si>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</si>
  <si>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</si>
  <si>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</si>
  <si>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</si>
  <si>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</si>
  <si>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</si>
  <si>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</si>
  <si>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</si>
  <si>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</si>
  <si>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</si>
  <si>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</si>
  <si>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</si>
  <si>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</si>
  <si>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</si>
  <si>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</si>
  <si>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</si>
  <si>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</si>
  <si>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</si>
  <si>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</si>
  <si>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</si>
  <si>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</si>
  <si>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</si>
  <si>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</si>
  <si>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</si>
  <si>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</si>
  <si>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</si>
  <si>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</si>
  <si>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</si>
  <si>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</si>
  <si>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</si>
  <si>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</si>
  <si>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Нова Варош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</si>
</sst>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291</c:v>
                </c:pt>
                <c:pt idx="1">
                  <c:v>294</c:v>
                </c:pt>
                <c:pt idx="2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32736"/>
        <c:axId val="116534272"/>
      </c:barChart>
      <c:catAx>
        <c:axId val="1165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4272"/>
        <c:crosses val="autoZero"/>
        <c:auto val="1"/>
        <c:lblAlgn val="ctr"/>
        <c:lblOffset val="100"/>
        <c:noMultiLvlLbl val="0"/>
      </c:catAx>
      <c:valAx>
        <c:axId val="11653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27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909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51104"/>
        <c:axId val="117552640"/>
      </c:barChart>
      <c:catAx>
        <c:axId val="11755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52640"/>
        <c:crosses val="autoZero"/>
        <c:auto val="1"/>
        <c:lblAlgn val="ctr"/>
        <c:lblOffset val="100"/>
        <c:noMultiLvlLbl val="0"/>
      </c:catAx>
      <c:valAx>
        <c:axId val="1175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110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228</c:v>
                </c:pt>
                <c:pt idx="1">
                  <c:v>178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69408"/>
        <c:axId val="117570944"/>
      </c:barChart>
      <c:catAx>
        <c:axId val="1175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0944"/>
        <c:crosses val="autoZero"/>
        <c:auto val="1"/>
        <c:lblAlgn val="ctr"/>
        <c:lblOffset val="100"/>
        <c:noMultiLvlLbl val="0"/>
      </c:catAx>
      <c:valAx>
        <c:axId val="11757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94368"/>
        <c:axId val="117596160"/>
      </c:barChart>
      <c:catAx>
        <c:axId val="11759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6160"/>
        <c:crosses val="autoZero"/>
        <c:auto val="1"/>
        <c:lblAlgn val="ctr"/>
        <c:lblOffset val="100"/>
        <c:noMultiLvlLbl val="0"/>
      </c:catAx>
      <c:valAx>
        <c:axId val="11759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759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17024"/>
        <c:axId val="117618560"/>
      </c:barChart>
      <c:catAx>
        <c:axId val="1176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8560"/>
        <c:crosses val="autoZero"/>
        <c:auto val="1"/>
        <c:lblAlgn val="ctr"/>
        <c:lblOffset val="100"/>
        <c:noMultiLvlLbl val="0"/>
      </c:catAx>
      <c:valAx>
        <c:axId val="1176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49408"/>
        <c:axId val="117650944"/>
      </c:barChart>
      <c:catAx>
        <c:axId val="11764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0944"/>
        <c:crosses val="autoZero"/>
        <c:auto val="1"/>
        <c:lblAlgn val="ctr"/>
        <c:lblOffset val="100"/>
        <c:noMultiLvlLbl val="0"/>
      </c:catAx>
      <c:valAx>
        <c:axId val="11765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291.74700000000001</c:v>
                </c:pt>
                <c:pt idx="1">
                  <c:v>719.36300000000006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73344"/>
        <c:axId val="117683328"/>
      </c:barChart>
      <c:catAx>
        <c:axId val="117673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3328"/>
        <c:crosses val="autoZero"/>
        <c:auto val="1"/>
        <c:lblAlgn val="ctr"/>
        <c:lblOffset val="100"/>
        <c:noMultiLvlLbl val="0"/>
      </c:catAx>
      <c:valAx>
        <c:axId val="11768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4062</c:v>
                </c:pt>
                <c:pt idx="1">
                  <c:v>3722</c:v>
                </c:pt>
                <c:pt idx="2">
                  <c:v>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08288"/>
        <c:axId val="117709824"/>
      </c:barChart>
      <c:catAx>
        <c:axId val="1177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9824"/>
        <c:crosses val="autoZero"/>
        <c:auto val="1"/>
        <c:lblAlgn val="ctr"/>
        <c:lblOffset val="100"/>
        <c:noMultiLvlLbl val="0"/>
      </c:catAx>
      <c:valAx>
        <c:axId val="11770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828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14.2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26592"/>
        <c:axId val="117732480"/>
      </c:barChart>
      <c:catAx>
        <c:axId val="1177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2480"/>
        <c:crosses val="autoZero"/>
        <c:auto val="1"/>
        <c:lblAlgn val="ctr"/>
        <c:lblOffset val="100"/>
        <c:noMultiLvlLbl val="0"/>
      </c:catAx>
      <c:valAx>
        <c:axId val="1177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42592"/>
        <c:axId val="119344128"/>
      </c:barChart>
      <c:catAx>
        <c:axId val="11934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44128"/>
        <c:crosses val="autoZero"/>
        <c:auto val="1"/>
        <c:lblAlgn val="ctr"/>
        <c:lblOffset val="100"/>
        <c:noMultiLvlLbl val="0"/>
      </c:catAx>
      <c:valAx>
        <c:axId val="11934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4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13.400851313665052</c:v>
                </c:pt>
                <c:pt idx="1">
                  <c:v>57.265521796565388</c:v>
                </c:pt>
                <c:pt idx="2">
                  <c:v>29.333626889769558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51040"/>
        <c:axId val="116552832"/>
      </c:barChart>
      <c:catAx>
        <c:axId val="1165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2832"/>
        <c:crosses val="autoZero"/>
        <c:auto val="1"/>
        <c:lblAlgn val="ctr"/>
        <c:lblOffset val="100"/>
        <c:noMultiLvlLbl val="0"/>
      </c:catAx>
      <c:valAx>
        <c:axId val="11655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10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415552"/>
        <c:axId val="119417088"/>
      </c:barChart>
      <c:catAx>
        <c:axId val="1194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7088"/>
        <c:crosses val="autoZero"/>
        <c:auto val="1"/>
        <c:lblAlgn val="ctr"/>
        <c:lblOffset val="100"/>
        <c:noMultiLvlLbl val="0"/>
      </c:catAx>
      <c:valAx>
        <c:axId val="11941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1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465088"/>
        <c:axId val="119466624"/>
      </c:barChart>
      <c:catAx>
        <c:axId val="1194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66624"/>
        <c:crosses val="autoZero"/>
        <c:auto val="1"/>
        <c:lblAlgn val="ctr"/>
        <c:lblOffset val="100"/>
        <c:noMultiLvlLbl val="0"/>
      </c:catAx>
      <c:valAx>
        <c:axId val="1194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65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112.2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</c:v>
                </c:pt>
                <c:pt idx="1">
                  <c:v>105.1</c:v>
                </c:pt>
                <c:pt idx="2">
                  <c:v>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98944"/>
        <c:axId val="119700480"/>
      </c:barChart>
      <c:catAx>
        <c:axId val="11969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00480"/>
        <c:crosses val="autoZero"/>
        <c:auto val="1"/>
        <c:lblAlgn val="ctr"/>
        <c:lblOffset val="100"/>
        <c:noMultiLvlLbl val="0"/>
      </c:catAx>
      <c:valAx>
        <c:axId val="11970048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989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720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58560"/>
        <c:axId val="120260096"/>
      </c:barChart>
      <c:catAx>
        <c:axId val="1202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60096"/>
        <c:crosses val="autoZero"/>
        <c:auto val="1"/>
        <c:lblAlgn val="ctr"/>
        <c:lblOffset val="100"/>
        <c:noMultiLvlLbl val="0"/>
      </c:catAx>
      <c:valAx>
        <c:axId val="12026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5856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87232"/>
        <c:axId val="120288768"/>
      </c:barChart>
      <c:catAx>
        <c:axId val="1202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8768"/>
        <c:crosses val="autoZero"/>
        <c:auto val="1"/>
        <c:lblAlgn val="ctr"/>
        <c:lblOffset val="100"/>
        <c:noMultiLvlLbl val="0"/>
      </c:catAx>
      <c:valAx>
        <c:axId val="12028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72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53</c:v>
                </c:pt>
                <c:pt idx="1">
                  <c:v>45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86</c:v>
                </c:pt>
                <c:pt idx="1">
                  <c:v>87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332672"/>
        <c:axId val="120334208"/>
      </c:barChart>
      <c:catAx>
        <c:axId val="120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4208"/>
        <c:crosses val="autoZero"/>
        <c:auto val="1"/>
        <c:lblAlgn val="ctr"/>
        <c:lblOffset val="100"/>
        <c:noMultiLvlLbl val="0"/>
      </c:catAx>
      <c:valAx>
        <c:axId val="1203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1.5998825774255103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1.6218993101423749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1.7980331718772935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2.3264347570820489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2.1943343607808603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2.0255394099515631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1.9374724790841038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2.5979744605900486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2.4658740642888595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2.8328196095699401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3.4199324820196684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4.0364009980918834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4.9757815940114494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5.107881990312638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4.3152796125055044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2.5979744605900486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2.084250697196536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1.4604432702186996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498432"/>
        <c:axId val="120508416"/>
      </c:barChart>
      <c:catAx>
        <c:axId val="1204984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508416"/>
        <c:crosses val="autoZero"/>
        <c:auto val="1"/>
        <c:lblAlgn val="ctr"/>
        <c:lblOffset val="100"/>
        <c:noMultiLvlLbl val="0"/>
      </c:catAx>
      <c:valAx>
        <c:axId val="120508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498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1.8494055482166447</c:v>
                </c:pt>
                <c:pt idx="1">
                  <c:v>1.7466607955379421</c:v>
                </c:pt>
                <c:pt idx="2">
                  <c:v>1.9007779245559959</c:v>
                </c:pt>
                <c:pt idx="3">
                  <c:v>2.3998238661382651</c:v>
                </c:pt>
                <c:pt idx="4">
                  <c:v>2.1943343607808603</c:v>
                </c:pt>
                <c:pt idx="5">
                  <c:v>2.2163510934977251</c:v>
                </c:pt>
                <c:pt idx="6">
                  <c:v>2.7153970350799939</c:v>
                </c:pt>
                <c:pt idx="7">
                  <c:v>3.2437986202847497</c:v>
                </c:pt>
                <c:pt idx="8">
                  <c:v>3.0016145603992368</c:v>
                </c:pt>
                <c:pt idx="9">
                  <c:v>3.177748422134155</c:v>
                </c:pt>
                <c:pt idx="10">
                  <c:v>3.456627036547776</c:v>
                </c:pt>
                <c:pt idx="11">
                  <c:v>4.0364009980918834</c:v>
                </c:pt>
                <c:pt idx="12">
                  <c:v>4.8950535740496113</c:v>
                </c:pt>
                <c:pt idx="13">
                  <c:v>5.3133714956700429</c:v>
                </c:pt>
                <c:pt idx="14">
                  <c:v>3.6767943637164242</c:v>
                </c:pt>
                <c:pt idx="15">
                  <c:v>2.2457067371202113</c:v>
                </c:pt>
                <c:pt idx="16">
                  <c:v>1.4824600029355643</c:v>
                </c:pt>
                <c:pt idx="17">
                  <c:v>1.0494642595038897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532992"/>
        <c:axId val="120534528"/>
      </c:barChart>
      <c:catAx>
        <c:axId val="120532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534528"/>
        <c:crosses val="autoZero"/>
        <c:auto val="1"/>
        <c:lblAlgn val="ctr"/>
        <c:lblOffset val="100"/>
        <c:noMultiLvlLbl val="0"/>
      </c:catAx>
      <c:valAx>
        <c:axId val="120534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53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8.3416750083416744E-2</c:v>
                </c:pt>
                <c:pt idx="1">
                  <c:v>0.11475409836065574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2.1354688021354691</c:v>
                </c:pt>
                <c:pt idx="1">
                  <c:v>0.50819672131147542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12.112112112112113</c:v>
                </c:pt>
                <c:pt idx="1">
                  <c:v>5.6065573770491799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23.239906573239907</c:v>
                </c:pt>
                <c:pt idx="1">
                  <c:v>21.409836065573771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46.880213546880213</c:v>
                </c:pt>
                <c:pt idx="1">
                  <c:v>58.655737704918032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5.005005005005005</c:v>
                </c:pt>
                <c:pt idx="1">
                  <c:v>5.6229508196721314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10.543877210543878</c:v>
                </c:pt>
                <c:pt idx="1">
                  <c:v>8.0819672131147549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620160"/>
        <c:axId val="120621696"/>
      </c:barChart>
      <c:catAx>
        <c:axId val="1206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21696"/>
        <c:crosses val="autoZero"/>
        <c:auto val="1"/>
        <c:lblAlgn val="ctr"/>
        <c:lblOffset val="100"/>
        <c:noMultiLvlLbl val="0"/>
      </c:catAx>
      <c:valAx>
        <c:axId val="12062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20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40.273606940273609</c:v>
                </c:pt>
                <c:pt idx="1">
                  <c:v>36.770491803278688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27.477477477477478</c:v>
                </c:pt>
                <c:pt idx="1">
                  <c:v>33.491803278688522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32.198865532198866</c:v>
                </c:pt>
                <c:pt idx="1">
                  <c:v>29.590163934426229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5.0050050050050046E-2</c:v>
                </c:pt>
                <c:pt idx="1">
                  <c:v>0.14754098360655737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669696"/>
        <c:axId val="120671232"/>
      </c:barChart>
      <c:catAx>
        <c:axId val="12066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71232"/>
        <c:crosses val="autoZero"/>
        <c:auto val="1"/>
        <c:lblAlgn val="ctr"/>
        <c:lblOffset val="100"/>
        <c:noMultiLvlLbl val="0"/>
      </c:catAx>
      <c:valAx>
        <c:axId val="12067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696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816</c:v>
                </c:pt>
                <c:pt idx="1">
                  <c:v>671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776</c:v>
                </c:pt>
                <c:pt idx="1">
                  <c:v>675</c:v>
                </c:pt>
                <c:pt idx="2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77024"/>
        <c:axId val="116578560"/>
      </c:barChart>
      <c:catAx>
        <c:axId val="1165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78560"/>
        <c:crosses val="autoZero"/>
        <c:auto val="1"/>
        <c:lblAlgn val="ctr"/>
        <c:lblOffset val="100"/>
        <c:noMultiLvlLbl val="0"/>
      </c:catAx>
      <c:valAx>
        <c:axId val="11657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7702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694656"/>
        <c:axId val="120696192"/>
      </c:barChart>
      <c:catAx>
        <c:axId val="12069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6192"/>
        <c:crosses val="autoZero"/>
        <c:auto val="1"/>
        <c:lblAlgn val="ctr"/>
        <c:lblOffset val="100"/>
        <c:noMultiLvlLbl val="0"/>
      </c:catAx>
      <c:valAx>
        <c:axId val="120696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</c:v>
                </c:pt>
                <c:pt idx="1">
                  <c:v>0.38</c:v>
                </c:pt>
                <c:pt idx="3">
                  <c:v>0.35</c:v>
                </c:pt>
                <c:pt idx="4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745344"/>
        <c:axId val="120755328"/>
      </c:barChart>
      <c:catAx>
        <c:axId val="12074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55328"/>
        <c:crosses val="autoZero"/>
        <c:auto val="1"/>
        <c:lblAlgn val="ctr"/>
        <c:lblOffset val="100"/>
        <c:noMultiLvlLbl val="0"/>
      </c:catAx>
      <c:valAx>
        <c:axId val="120755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453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63.582089552238806</c:v>
                </c:pt>
                <c:pt idx="2">
                  <c:v>18.816008893829906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36.417910447761194</c:v>
                </c:pt>
                <c:pt idx="2">
                  <c:v>81.183991106170097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794496"/>
        <c:axId val="120804480"/>
      </c:barChart>
      <c:catAx>
        <c:axId val="12079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04480"/>
        <c:crosses val="autoZero"/>
        <c:auto val="1"/>
        <c:lblAlgn val="ctr"/>
        <c:lblOffset val="100"/>
        <c:noMultiLvlLbl val="0"/>
      </c:catAx>
      <c:valAx>
        <c:axId val="1208044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94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58</c:v>
                </c:pt>
                <c:pt idx="1">
                  <c:v>44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64768"/>
        <c:axId val="120866304"/>
      </c:barChart>
      <c:catAx>
        <c:axId val="1208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66304"/>
        <c:crosses val="autoZero"/>
        <c:auto val="1"/>
        <c:lblAlgn val="ctr"/>
        <c:lblOffset val="100"/>
        <c:noMultiLvlLbl val="0"/>
      </c:catAx>
      <c:valAx>
        <c:axId val="120866304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86476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115</c:v>
                </c:pt>
                <c:pt idx="1">
                  <c:v>161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146</c:v>
                </c:pt>
                <c:pt idx="1">
                  <c:v>173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14304"/>
        <c:axId val="120915840"/>
      </c:barChart>
      <c:catAx>
        <c:axId val="1209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15840"/>
        <c:crosses val="autoZero"/>
        <c:auto val="1"/>
        <c:lblAlgn val="ctr"/>
        <c:lblOffset val="100"/>
        <c:noMultiLvlLbl val="0"/>
      </c:catAx>
      <c:valAx>
        <c:axId val="1209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91430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32.135807343071455</c:v>
                </c:pt>
                <c:pt idx="1">
                  <c:v>27.779589175089665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34.346624555862618</c:v>
                </c:pt>
                <c:pt idx="1">
                  <c:v>32.181284642973587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15.080931701539676</c:v>
                </c:pt>
                <c:pt idx="1">
                  <c:v>16.82425823280078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9.593367548361627</c:v>
                </c:pt>
                <c:pt idx="1">
                  <c:v>15.324421258558852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5.2506908803789969</c:v>
                </c:pt>
                <c:pt idx="1">
                  <c:v>5.7711118356700357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3.59257797078563</c:v>
                </c:pt>
                <c:pt idx="1">
                  <c:v>2.1193348549070756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455360"/>
        <c:axId val="121456896"/>
      </c:barChart>
      <c:catAx>
        <c:axId val="12145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56896"/>
        <c:crosses val="autoZero"/>
        <c:auto val="1"/>
        <c:lblAlgn val="ctr"/>
        <c:lblOffset val="100"/>
        <c:noMultiLvlLbl val="0"/>
      </c:catAx>
      <c:valAx>
        <c:axId val="121456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55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48.84</c:v>
                </c:pt>
                <c:pt idx="1">
                  <c:v>40.85</c:v>
                </c:pt>
                <c:pt idx="2">
                  <c:v>9.1199999999999992</c:v>
                </c:pt>
                <c:pt idx="3">
                  <c:v>0.88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53.19</c:v>
                </c:pt>
                <c:pt idx="1">
                  <c:v>34.33</c:v>
                </c:pt>
                <c:pt idx="2">
                  <c:v>10.6</c:v>
                </c:pt>
                <c:pt idx="3">
                  <c:v>1.55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490432"/>
        <c:axId val="121516800"/>
      </c:barChart>
      <c:catAx>
        <c:axId val="12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16800"/>
        <c:crosses val="autoZero"/>
        <c:auto val="1"/>
        <c:lblAlgn val="ctr"/>
        <c:lblOffset val="100"/>
        <c:noMultiLvlLbl val="0"/>
      </c:catAx>
      <c:valAx>
        <c:axId val="12151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90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52638</c:v>
                </c:pt>
                <c:pt idx="1">
                  <c:v>57704</c:v>
                </c:pt>
                <c:pt idx="2">
                  <c:v>65790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42144"/>
        <c:axId val="121543680"/>
      </c:barChart>
      <c:catAx>
        <c:axId val="1215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43680"/>
        <c:crosses val="autoZero"/>
        <c:auto val="1"/>
        <c:lblAlgn val="ctr"/>
        <c:lblOffset val="100"/>
        <c:noMultiLvlLbl val="0"/>
      </c:catAx>
      <c:valAx>
        <c:axId val="12154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4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1527</c:v>
                </c:pt>
                <c:pt idx="1">
                  <c:v>1575</c:v>
                </c:pt>
                <c:pt idx="2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2237</c:v>
                </c:pt>
                <c:pt idx="1">
                  <c:v>2212</c:v>
                </c:pt>
                <c:pt idx="2">
                  <c:v>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99488"/>
        <c:axId val="121601024"/>
      </c:barChart>
      <c:catAx>
        <c:axId val="1215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01024"/>
        <c:crosses val="autoZero"/>
        <c:auto val="1"/>
        <c:lblAlgn val="ctr"/>
        <c:lblOffset val="100"/>
        <c:noMultiLvlLbl val="0"/>
      </c:catAx>
      <c:valAx>
        <c:axId val="12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994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34.1</c:v>
                </c:pt>
                <c:pt idx="2">
                  <c:v>1.3</c:v>
                </c:pt>
                <c:pt idx="3">
                  <c:v>64.599999999999994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11.9</c:v>
                </c:pt>
                <c:pt idx="1">
                  <c:v>45.6</c:v>
                </c:pt>
                <c:pt idx="2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89.779005524861873</c:v>
                </c:pt>
                <c:pt idx="1">
                  <c:v>97.38903394255874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10.220994475138122</c:v>
                </c:pt>
                <c:pt idx="1">
                  <c:v>2.610966057441253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1776000"/>
        <c:axId val="121777536"/>
      </c:barChart>
      <c:catAx>
        <c:axId val="121776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777536"/>
        <c:crosses val="autoZero"/>
        <c:auto val="1"/>
        <c:lblAlgn val="ctr"/>
        <c:lblOffset val="100"/>
        <c:noMultiLvlLbl val="0"/>
      </c:catAx>
      <c:valAx>
        <c:axId val="1217775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7760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13.8</c:v>
                </c:pt>
                <c:pt idx="1">
                  <c:v>15.2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31808"/>
        <c:axId val="121833344"/>
      </c:barChart>
      <c:catAx>
        <c:axId val="1218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33344"/>
        <c:crosses val="autoZero"/>
        <c:auto val="1"/>
        <c:lblAlgn val="ctr"/>
        <c:lblOffset val="100"/>
        <c:noMultiLvlLbl val="0"/>
      </c:catAx>
      <c:valAx>
        <c:axId val="1218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3180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14.2</c:v>
                </c:pt>
                <c:pt idx="1">
                  <c:v>36.4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70592"/>
        <c:axId val="121872384"/>
      </c:barChart>
      <c:catAx>
        <c:axId val="1218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72384"/>
        <c:crosses val="autoZero"/>
        <c:auto val="1"/>
        <c:lblAlgn val="ctr"/>
        <c:lblOffset val="100"/>
        <c:noMultiLvlLbl val="0"/>
      </c:catAx>
      <c:valAx>
        <c:axId val="1218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7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19.61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988992"/>
        <c:axId val="121990528"/>
      </c:barChart>
      <c:catAx>
        <c:axId val="1219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90528"/>
        <c:crosses val="autoZero"/>
        <c:auto val="1"/>
        <c:lblAlgn val="ctr"/>
        <c:lblOffset val="100"/>
        <c:noMultiLvlLbl val="0"/>
      </c:catAx>
      <c:valAx>
        <c:axId val="1219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988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11364</c:v>
                </c:pt>
                <c:pt idx="1">
                  <c:v>16839</c:v>
                </c:pt>
                <c:pt idx="2">
                  <c:v>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278</c:v>
                </c:pt>
                <c:pt idx="1">
                  <c:v>972</c:v>
                </c:pt>
                <c:pt idx="2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16352"/>
        <c:axId val="122134528"/>
      </c:barChart>
      <c:catAx>
        <c:axId val="12211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34528"/>
        <c:crosses val="autoZero"/>
        <c:auto val="1"/>
        <c:lblAlgn val="ctr"/>
        <c:lblOffset val="100"/>
        <c:noMultiLvlLbl val="0"/>
      </c:catAx>
      <c:valAx>
        <c:axId val="122134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11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37314</c:v>
                </c:pt>
                <c:pt idx="1">
                  <c:v>61953</c:v>
                </c:pt>
                <c:pt idx="2">
                  <c:v>86762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652</c:v>
                </c:pt>
                <c:pt idx="1">
                  <c:v>2033</c:v>
                </c:pt>
                <c:pt idx="2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64192"/>
        <c:axId val="122274176"/>
      </c:barChart>
      <c:catAx>
        <c:axId val="12226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4176"/>
        <c:crosses val="autoZero"/>
        <c:auto val="1"/>
        <c:lblAlgn val="ctr"/>
        <c:lblOffset val="100"/>
        <c:noMultiLvlLbl val="0"/>
      </c:catAx>
      <c:valAx>
        <c:axId val="122274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26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3.7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2.1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326016"/>
        <c:axId val="122340096"/>
      </c:barChart>
      <c:catAx>
        <c:axId val="1223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40096"/>
        <c:crosses val="autoZero"/>
        <c:auto val="1"/>
        <c:lblAlgn val="ctr"/>
        <c:lblOffset val="100"/>
        <c:noMultiLvlLbl val="0"/>
      </c:catAx>
      <c:valAx>
        <c:axId val="1223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326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21.9</c:v>
                </c:pt>
                <c:pt idx="1">
                  <c:v>23.1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31.6</c:v>
                </c:pt>
                <c:pt idx="1">
                  <c:v>31.9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436992"/>
        <c:axId val="122455168"/>
      </c:barChart>
      <c:catAx>
        <c:axId val="1224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55168"/>
        <c:crosses val="autoZero"/>
        <c:auto val="1"/>
        <c:lblAlgn val="ctr"/>
        <c:lblOffset val="100"/>
        <c:noMultiLvlLbl val="0"/>
      </c:catAx>
      <c:valAx>
        <c:axId val="12245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36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11435.12</c:v>
                </c:pt>
                <c:pt idx="1">
                  <c:v>9849.01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23008"/>
        <c:axId val="122541184"/>
      </c:barChart>
      <c:catAx>
        <c:axId val="1225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41184"/>
        <c:crosses val="autoZero"/>
        <c:auto val="1"/>
        <c:lblAlgn val="ctr"/>
        <c:lblOffset val="100"/>
        <c:noMultiLvlLbl val="0"/>
      </c:catAx>
      <c:valAx>
        <c:axId val="12254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2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115</c:v>
                </c:pt>
                <c:pt idx="1">
                  <c:v>121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98</c:v>
                </c:pt>
                <c:pt idx="1">
                  <c:v>114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93664"/>
        <c:axId val="122595200"/>
      </c:barChart>
      <c:catAx>
        <c:axId val="1225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5200"/>
        <c:crosses val="autoZero"/>
        <c:auto val="1"/>
        <c:lblAlgn val="ctr"/>
        <c:lblOffset val="100"/>
        <c:noMultiLvlLbl val="0"/>
      </c:catAx>
      <c:valAx>
        <c:axId val="12259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36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11.2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48.5</c:v>
                </c:pt>
                <c:pt idx="1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40.299999999999997</c:v>
                </c:pt>
                <c:pt idx="1">
                  <c:v>44.9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347456"/>
        <c:axId val="117348992"/>
      </c:barChart>
      <c:catAx>
        <c:axId val="11734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48992"/>
        <c:crosses val="autoZero"/>
        <c:auto val="1"/>
        <c:lblAlgn val="ctr"/>
        <c:lblOffset val="100"/>
        <c:noMultiLvlLbl val="0"/>
      </c:catAx>
      <c:valAx>
        <c:axId val="11734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7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291</c:v>
                </c:pt>
                <c:pt idx="1">
                  <c:v>294</c:v>
                </c:pt>
                <c:pt idx="2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85184"/>
        <c:axId val="126686720"/>
      </c:barChart>
      <c:catAx>
        <c:axId val="1266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86720"/>
        <c:crosses val="autoZero"/>
        <c:auto val="1"/>
        <c:lblAlgn val="ctr"/>
        <c:lblOffset val="100"/>
        <c:noMultiLvlLbl val="0"/>
      </c:catAx>
      <c:valAx>
        <c:axId val="1266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85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42912"/>
        <c:axId val="126744448"/>
      </c:barChart>
      <c:catAx>
        <c:axId val="1267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4448"/>
        <c:crosses val="autoZero"/>
        <c:auto val="1"/>
        <c:lblAlgn val="ctr"/>
        <c:lblOffset val="100"/>
        <c:noMultiLvlLbl val="0"/>
      </c:catAx>
      <c:valAx>
        <c:axId val="12674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2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816</c:v>
                </c:pt>
                <c:pt idx="1">
                  <c:v>671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776</c:v>
                </c:pt>
                <c:pt idx="1">
                  <c:v>675</c:v>
                </c:pt>
                <c:pt idx="2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80160"/>
        <c:axId val="126781696"/>
      </c:barChart>
      <c:catAx>
        <c:axId val="126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1696"/>
        <c:crosses val="autoZero"/>
        <c:auto val="1"/>
        <c:lblAlgn val="ctr"/>
        <c:lblOffset val="100"/>
        <c:noMultiLvlLbl val="0"/>
      </c:catAx>
      <c:valAx>
        <c:axId val="12678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0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11.9</c:v>
                </c:pt>
                <c:pt idx="1">
                  <c:v>45.6</c:v>
                </c:pt>
                <c:pt idx="2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11.2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48.5</c:v>
                </c:pt>
                <c:pt idx="1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40.299999999999997</c:v>
                </c:pt>
                <c:pt idx="1">
                  <c:v>44.9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075456"/>
        <c:axId val="127076992"/>
      </c:barChart>
      <c:catAx>
        <c:axId val="12707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076992"/>
        <c:crosses val="autoZero"/>
        <c:auto val="1"/>
        <c:lblAlgn val="ctr"/>
        <c:lblOffset val="100"/>
        <c:noMultiLvlLbl val="0"/>
      </c:catAx>
      <c:valAx>
        <c:axId val="12707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075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137280"/>
        <c:axId val="127138816"/>
      </c:barChart>
      <c:catAx>
        <c:axId val="12713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138816"/>
        <c:crosses val="autoZero"/>
        <c:auto val="1"/>
        <c:lblAlgn val="ctr"/>
        <c:lblOffset val="100"/>
        <c:noMultiLvlLbl val="0"/>
      </c:catAx>
      <c:valAx>
        <c:axId val="12713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13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83</c:v>
                </c:pt>
                <c:pt idx="1">
                  <c:v>59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</c:v>
                </c:pt>
                <c:pt idx="1">
                  <c:v>90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44928"/>
        <c:axId val="127275392"/>
      </c:barChart>
      <c:catAx>
        <c:axId val="12724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275392"/>
        <c:crosses val="autoZero"/>
        <c:auto val="1"/>
        <c:lblAlgn val="ctr"/>
        <c:lblOffset val="100"/>
        <c:noMultiLvlLbl val="0"/>
      </c:catAx>
      <c:valAx>
        <c:axId val="12727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4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16</c:v>
                </c:pt>
                <c:pt idx="1">
                  <c:v>34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98560"/>
        <c:axId val="127316736"/>
      </c:barChart>
      <c:catAx>
        <c:axId val="12729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16736"/>
        <c:crosses val="autoZero"/>
        <c:auto val="1"/>
        <c:lblAlgn val="ctr"/>
        <c:lblOffset val="100"/>
        <c:noMultiLvlLbl val="0"/>
      </c:catAx>
      <c:valAx>
        <c:axId val="12731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9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909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70592"/>
        <c:axId val="127480576"/>
      </c:barChart>
      <c:catAx>
        <c:axId val="12747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480576"/>
        <c:crosses val="autoZero"/>
        <c:auto val="1"/>
        <c:lblAlgn val="ctr"/>
        <c:lblOffset val="100"/>
        <c:noMultiLvlLbl val="0"/>
      </c:catAx>
      <c:valAx>
        <c:axId val="127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7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228</c:v>
                </c:pt>
                <c:pt idx="1">
                  <c:v>178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46496"/>
        <c:axId val="127548032"/>
      </c:barChart>
      <c:catAx>
        <c:axId val="12754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48032"/>
        <c:crosses val="autoZero"/>
        <c:auto val="1"/>
        <c:lblAlgn val="ctr"/>
        <c:lblOffset val="100"/>
        <c:noMultiLvlLbl val="0"/>
      </c:catAx>
      <c:valAx>
        <c:axId val="1275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4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25.2</c:v>
                </c:pt>
                <c:pt idx="1">
                  <c:v>30.1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18</c:v>
                </c:pt>
                <c:pt idx="1">
                  <c:v>20.6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56.8</c:v>
                </c:pt>
                <c:pt idx="1">
                  <c:v>49.4</c:v>
                </c:pt>
                <c:pt idx="2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446912"/>
        <c:axId val="117452800"/>
      </c:barChart>
      <c:catAx>
        <c:axId val="1174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52800"/>
        <c:crosses val="autoZero"/>
        <c:auto val="1"/>
        <c:lblAlgn val="ctr"/>
        <c:lblOffset val="100"/>
        <c:noMultiLvlLbl val="0"/>
      </c:catAx>
      <c:valAx>
        <c:axId val="11745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44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75552"/>
        <c:axId val="127577088"/>
      </c:barChart>
      <c:catAx>
        <c:axId val="12757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77088"/>
        <c:crosses val="autoZero"/>
        <c:auto val="1"/>
        <c:lblAlgn val="ctr"/>
        <c:lblOffset val="100"/>
        <c:noMultiLvlLbl val="0"/>
      </c:catAx>
      <c:valAx>
        <c:axId val="12757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44800"/>
        <c:axId val="127646336"/>
      </c:barChart>
      <c:catAx>
        <c:axId val="127644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46336"/>
        <c:crosses val="autoZero"/>
        <c:auto val="1"/>
        <c:lblAlgn val="ctr"/>
        <c:lblOffset val="100"/>
        <c:noMultiLvlLbl val="0"/>
      </c:catAx>
      <c:valAx>
        <c:axId val="127646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4062</c:v>
                </c:pt>
                <c:pt idx="1">
                  <c:v>3722</c:v>
                </c:pt>
                <c:pt idx="2">
                  <c:v>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71296"/>
        <c:axId val="127685376"/>
      </c:barChart>
      <c:catAx>
        <c:axId val="1276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85376"/>
        <c:crosses val="autoZero"/>
        <c:auto val="1"/>
        <c:lblAlgn val="ctr"/>
        <c:lblOffset val="100"/>
        <c:noMultiLvlLbl val="0"/>
      </c:catAx>
      <c:valAx>
        <c:axId val="1276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7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13.400851313665052</c:v>
                </c:pt>
                <c:pt idx="1">
                  <c:v>57.265521796565388</c:v>
                </c:pt>
                <c:pt idx="2">
                  <c:v>29.333626889769558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7894272"/>
        <c:axId val="127895808"/>
      </c:barChart>
      <c:catAx>
        <c:axId val="1278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95808"/>
        <c:crosses val="autoZero"/>
        <c:auto val="1"/>
        <c:lblAlgn val="ctr"/>
        <c:lblOffset val="100"/>
        <c:noMultiLvlLbl val="0"/>
      </c:catAx>
      <c:valAx>
        <c:axId val="12789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89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144512"/>
        <c:axId val="128146048"/>
      </c:barChart>
      <c:catAx>
        <c:axId val="1281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46048"/>
        <c:crosses val="autoZero"/>
        <c:auto val="1"/>
        <c:lblAlgn val="ctr"/>
        <c:lblOffset val="100"/>
        <c:noMultiLvlLbl val="0"/>
      </c:catAx>
      <c:valAx>
        <c:axId val="12814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14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112.2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</c:v>
                </c:pt>
                <c:pt idx="1">
                  <c:v>105.1</c:v>
                </c:pt>
                <c:pt idx="2">
                  <c:v>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222720"/>
        <c:axId val="128224256"/>
      </c:barChart>
      <c:catAx>
        <c:axId val="12822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24256"/>
        <c:crosses val="autoZero"/>
        <c:auto val="1"/>
        <c:lblAlgn val="ctr"/>
        <c:lblOffset val="100"/>
        <c:noMultiLvlLbl val="0"/>
      </c:catAx>
      <c:valAx>
        <c:axId val="128224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22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720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07200"/>
        <c:axId val="128308736"/>
      </c:barChart>
      <c:catAx>
        <c:axId val="12830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8736"/>
        <c:crosses val="autoZero"/>
        <c:auto val="1"/>
        <c:lblAlgn val="ctr"/>
        <c:lblOffset val="100"/>
        <c:noMultiLvlLbl val="0"/>
      </c:catAx>
      <c:valAx>
        <c:axId val="12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52256"/>
        <c:axId val="128353792"/>
      </c:barChart>
      <c:catAx>
        <c:axId val="1283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53792"/>
        <c:crosses val="autoZero"/>
        <c:auto val="1"/>
        <c:lblAlgn val="ctr"/>
        <c:lblOffset val="100"/>
        <c:noMultiLvlLbl val="0"/>
      </c:catAx>
      <c:valAx>
        <c:axId val="12835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5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53</c:v>
                </c:pt>
                <c:pt idx="1">
                  <c:v>45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86</c:v>
                </c:pt>
                <c:pt idx="1">
                  <c:v>87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463232"/>
        <c:axId val="128464768"/>
      </c:barChart>
      <c:catAx>
        <c:axId val="1284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64768"/>
        <c:crosses val="autoZero"/>
        <c:auto val="1"/>
        <c:lblAlgn val="ctr"/>
        <c:lblOffset val="100"/>
        <c:noMultiLvlLbl val="0"/>
      </c:catAx>
      <c:valAx>
        <c:axId val="1284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63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467776"/>
        <c:axId val="117477760"/>
      </c:barChart>
      <c:catAx>
        <c:axId val="11746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77760"/>
        <c:crosses val="autoZero"/>
        <c:auto val="1"/>
        <c:lblAlgn val="ctr"/>
        <c:lblOffset val="100"/>
        <c:noMultiLvlLbl val="0"/>
      </c:catAx>
      <c:valAx>
        <c:axId val="11747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6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1.5998825774255103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1.6218993101423749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1.7980331718772935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2.3264347570820489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2.1943343607808603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2.0255394099515631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1.9374724790841038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2.5979744605900486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2.4658740642888595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2.8328196095699401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3.4199324820196684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4.0364009980918834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4.9757815940114494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5.107881990312638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4.3152796125055044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2.5979744605900486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2.084250697196536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1.4604432702186996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776448"/>
        <c:axId val="128802816"/>
      </c:barChart>
      <c:catAx>
        <c:axId val="1287764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8802816"/>
        <c:crosses val="autoZero"/>
        <c:auto val="1"/>
        <c:lblAlgn val="ctr"/>
        <c:lblOffset val="100"/>
        <c:noMultiLvlLbl val="0"/>
      </c:catAx>
      <c:valAx>
        <c:axId val="1288028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8776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1.8494055482166447</c:v>
                </c:pt>
                <c:pt idx="1">
                  <c:v>1.7466607955379421</c:v>
                </c:pt>
                <c:pt idx="2">
                  <c:v>1.9007779245559959</c:v>
                </c:pt>
                <c:pt idx="3">
                  <c:v>2.3998238661382651</c:v>
                </c:pt>
                <c:pt idx="4">
                  <c:v>2.1943343607808603</c:v>
                </c:pt>
                <c:pt idx="5">
                  <c:v>2.2163510934977251</c:v>
                </c:pt>
                <c:pt idx="6">
                  <c:v>2.7153970350799939</c:v>
                </c:pt>
                <c:pt idx="7">
                  <c:v>3.2437986202847497</c:v>
                </c:pt>
                <c:pt idx="8">
                  <c:v>3.0016145603992368</c:v>
                </c:pt>
                <c:pt idx="9">
                  <c:v>3.177748422134155</c:v>
                </c:pt>
                <c:pt idx="10">
                  <c:v>3.456627036547776</c:v>
                </c:pt>
                <c:pt idx="11">
                  <c:v>4.0364009980918834</c:v>
                </c:pt>
                <c:pt idx="12">
                  <c:v>4.8950535740496113</c:v>
                </c:pt>
                <c:pt idx="13">
                  <c:v>5.3133714956700429</c:v>
                </c:pt>
                <c:pt idx="14">
                  <c:v>3.6767943637164242</c:v>
                </c:pt>
                <c:pt idx="15">
                  <c:v>2.2457067371202113</c:v>
                </c:pt>
                <c:pt idx="16">
                  <c:v>1.4824600029355643</c:v>
                </c:pt>
                <c:pt idx="17">
                  <c:v>1.0494642595038897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809984"/>
        <c:axId val="128819968"/>
      </c:barChart>
      <c:catAx>
        <c:axId val="1288099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8819968"/>
        <c:crosses val="autoZero"/>
        <c:auto val="1"/>
        <c:lblAlgn val="ctr"/>
        <c:lblOffset val="100"/>
        <c:noMultiLvlLbl val="0"/>
      </c:catAx>
      <c:valAx>
        <c:axId val="1288199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09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8.3416750083416744E-2</c:v>
                </c:pt>
                <c:pt idx="1">
                  <c:v>0.11475409836065574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2.1354688021354691</c:v>
                </c:pt>
                <c:pt idx="1">
                  <c:v>0.50819672131147542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12.112112112112113</c:v>
                </c:pt>
                <c:pt idx="1">
                  <c:v>5.6065573770491799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23.239906573239907</c:v>
                </c:pt>
                <c:pt idx="1">
                  <c:v>21.409836065573771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46.880213546880213</c:v>
                </c:pt>
                <c:pt idx="1">
                  <c:v>58.655737704918032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5.005005005005005</c:v>
                </c:pt>
                <c:pt idx="1">
                  <c:v>5.6229508196721314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10.543877210543878</c:v>
                </c:pt>
                <c:pt idx="1">
                  <c:v>8.0819672131147549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741376"/>
        <c:axId val="130742912"/>
      </c:barChart>
      <c:catAx>
        <c:axId val="13074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742912"/>
        <c:crosses val="autoZero"/>
        <c:auto val="1"/>
        <c:lblAlgn val="ctr"/>
        <c:lblOffset val="100"/>
        <c:noMultiLvlLbl val="0"/>
      </c:catAx>
      <c:valAx>
        <c:axId val="13074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741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40.273606940273609</c:v>
                </c:pt>
                <c:pt idx="1">
                  <c:v>36.770491803278688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27.477477477477478</c:v>
                </c:pt>
                <c:pt idx="1">
                  <c:v>33.491803278688522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32.198865532198866</c:v>
                </c:pt>
                <c:pt idx="1">
                  <c:v>29.590163934426229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5.0050050050050046E-2</c:v>
                </c:pt>
                <c:pt idx="1">
                  <c:v>0.14754098360655737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273664"/>
        <c:axId val="132275200"/>
      </c:barChart>
      <c:catAx>
        <c:axId val="13227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75200"/>
        <c:crosses val="autoZero"/>
        <c:auto val="1"/>
        <c:lblAlgn val="ctr"/>
        <c:lblOffset val="100"/>
        <c:noMultiLvlLbl val="0"/>
      </c:catAx>
      <c:valAx>
        <c:axId val="13227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73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323200"/>
        <c:axId val="132324736"/>
      </c:barChart>
      <c:catAx>
        <c:axId val="132323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24736"/>
        <c:crosses val="autoZero"/>
        <c:auto val="1"/>
        <c:lblAlgn val="ctr"/>
        <c:lblOffset val="100"/>
        <c:noMultiLvlLbl val="0"/>
      </c:catAx>
      <c:valAx>
        <c:axId val="132324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2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</c:v>
                </c:pt>
                <c:pt idx="1">
                  <c:v>0.38</c:v>
                </c:pt>
                <c:pt idx="3">
                  <c:v>0.35</c:v>
                </c:pt>
                <c:pt idx="4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361600"/>
        <c:axId val="132375680"/>
      </c:barChart>
      <c:catAx>
        <c:axId val="13236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6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63.582089552238806</c:v>
                </c:pt>
                <c:pt idx="2">
                  <c:v>18.816008893829906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36.417910447761194</c:v>
                </c:pt>
                <c:pt idx="2">
                  <c:v>81.183991106170097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509056"/>
        <c:axId val="132514944"/>
      </c:barChart>
      <c:catAx>
        <c:axId val="132509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14944"/>
        <c:crosses val="autoZero"/>
        <c:auto val="1"/>
        <c:lblAlgn val="ctr"/>
        <c:lblOffset val="100"/>
        <c:noMultiLvlLbl val="0"/>
      </c:catAx>
      <c:valAx>
        <c:axId val="132514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09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560768"/>
        <c:axId val="132562304"/>
      </c:barChart>
      <c:catAx>
        <c:axId val="1325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62304"/>
        <c:crosses val="autoZero"/>
        <c:auto val="1"/>
        <c:lblAlgn val="ctr"/>
        <c:lblOffset val="100"/>
        <c:noMultiLvlLbl val="0"/>
      </c:catAx>
      <c:valAx>
        <c:axId val="1325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6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58</c:v>
                </c:pt>
                <c:pt idx="1">
                  <c:v>44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866816"/>
        <c:axId val="134868352"/>
      </c:barChart>
      <c:catAx>
        <c:axId val="1348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868352"/>
        <c:crosses val="autoZero"/>
        <c:auto val="1"/>
        <c:lblAlgn val="ctr"/>
        <c:lblOffset val="100"/>
        <c:noMultiLvlLbl val="0"/>
      </c:catAx>
      <c:valAx>
        <c:axId val="13486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86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115</c:v>
                </c:pt>
                <c:pt idx="1">
                  <c:v>161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146</c:v>
                </c:pt>
                <c:pt idx="1">
                  <c:v>173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47424"/>
        <c:axId val="135073792"/>
      </c:barChart>
      <c:catAx>
        <c:axId val="1350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73792"/>
        <c:crosses val="autoZero"/>
        <c:auto val="1"/>
        <c:lblAlgn val="ctr"/>
        <c:lblOffset val="100"/>
        <c:noMultiLvlLbl val="0"/>
      </c:catAx>
      <c:valAx>
        <c:axId val="1350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047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83</c:v>
                </c:pt>
                <c:pt idx="1">
                  <c:v>59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</c:v>
                </c:pt>
                <c:pt idx="1">
                  <c:v>90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93760"/>
        <c:axId val="117495296"/>
      </c:barChart>
      <c:catAx>
        <c:axId val="11749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95296"/>
        <c:crosses val="autoZero"/>
        <c:auto val="1"/>
        <c:lblAlgn val="ctr"/>
        <c:lblOffset val="100"/>
        <c:noMultiLvlLbl val="0"/>
      </c:catAx>
      <c:valAx>
        <c:axId val="11749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93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32.135807343071455</c:v>
                </c:pt>
                <c:pt idx="1">
                  <c:v>27.779589175089665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34.346624555862618</c:v>
                </c:pt>
                <c:pt idx="1">
                  <c:v>32.181284642973587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15.080931701539676</c:v>
                </c:pt>
                <c:pt idx="1">
                  <c:v>16.82425823280078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9.593367548361627</c:v>
                </c:pt>
                <c:pt idx="1">
                  <c:v>15.324421258558852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5.2506908803789969</c:v>
                </c:pt>
                <c:pt idx="1">
                  <c:v>5.7711118356700357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3.59257797078563</c:v>
                </c:pt>
                <c:pt idx="1">
                  <c:v>2.1193348549070756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158400"/>
        <c:axId val="135184768"/>
      </c:barChart>
      <c:catAx>
        <c:axId val="13515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184768"/>
        <c:crosses val="autoZero"/>
        <c:auto val="1"/>
        <c:lblAlgn val="ctr"/>
        <c:lblOffset val="100"/>
        <c:noMultiLvlLbl val="0"/>
      </c:catAx>
      <c:valAx>
        <c:axId val="1351847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5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48.84</c:v>
                </c:pt>
                <c:pt idx="1">
                  <c:v>40.85</c:v>
                </c:pt>
                <c:pt idx="2">
                  <c:v>9.1199999999999992</c:v>
                </c:pt>
                <c:pt idx="3">
                  <c:v>0.88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53.19</c:v>
                </c:pt>
                <c:pt idx="1">
                  <c:v>34.33</c:v>
                </c:pt>
                <c:pt idx="2">
                  <c:v>10.6</c:v>
                </c:pt>
                <c:pt idx="3">
                  <c:v>1.55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234688"/>
        <c:axId val="135236224"/>
      </c:barChart>
      <c:catAx>
        <c:axId val="1352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36224"/>
        <c:crosses val="autoZero"/>
        <c:auto val="1"/>
        <c:lblAlgn val="ctr"/>
        <c:lblOffset val="100"/>
        <c:noMultiLvlLbl val="0"/>
      </c:catAx>
      <c:valAx>
        <c:axId val="13523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34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52638</c:v>
                </c:pt>
                <c:pt idx="1">
                  <c:v>57704</c:v>
                </c:pt>
                <c:pt idx="2">
                  <c:v>65790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90240"/>
        <c:axId val="135296128"/>
      </c:barChart>
      <c:catAx>
        <c:axId val="1352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96128"/>
        <c:crosses val="autoZero"/>
        <c:auto val="1"/>
        <c:lblAlgn val="ctr"/>
        <c:lblOffset val="100"/>
        <c:noMultiLvlLbl val="0"/>
      </c:catAx>
      <c:valAx>
        <c:axId val="13529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9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1527</c:v>
                </c:pt>
                <c:pt idx="1">
                  <c:v>1575</c:v>
                </c:pt>
                <c:pt idx="2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2237</c:v>
                </c:pt>
                <c:pt idx="1">
                  <c:v>2212</c:v>
                </c:pt>
                <c:pt idx="2">
                  <c:v>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27104"/>
        <c:axId val="135341184"/>
      </c:barChart>
      <c:catAx>
        <c:axId val="1353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41184"/>
        <c:crosses val="autoZero"/>
        <c:auto val="1"/>
        <c:lblAlgn val="ctr"/>
        <c:lblOffset val="100"/>
        <c:noMultiLvlLbl val="0"/>
      </c:catAx>
      <c:valAx>
        <c:axId val="13534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27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34.1</c:v>
                </c:pt>
                <c:pt idx="2">
                  <c:v>1.3</c:v>
                </c:pt>
                <c:pt idx="3">
                  <c:v>64.599999999999994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89.779005524861873</c:v>
                </c:pt>
                <c:pt idx="1">
                  <c:v>97.38903394255874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10.220994475138122</c:v>
                </c:pt>
                <c:pt idx="1">
                  <c:v>2.610966057441253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461120"/>
        <c:axId val="135467008"/>
      </c:barChart>
      <c:catAx>
        <c:axId val="13546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467008"/>
        <c:crosses val="autoZero"/>
        <c:auto val="1"/>
        <c:lblAlgn val="ctr"/>
        <c:lblOffset val="100"/>
        <c:noMultiLvlLbl val="0"/>
      </c:catAx>
      <c:valAx>
        <c:axId val="1354670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4611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16928"/>
        <c:axId val="135518464"/>
      </c:barChart>
      <c:catAx>
        <c:axId val="1355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18464"/>
        <c:crosses val="autoZero"/>
        <c:auto val="1"/>
        <c:lblAlgn val="ctr"/>
        <c:lblOffset val="100"/>
        <c:noMultiLvlLbl val="0"/>
      </c:catAx>
      <c:valAx>
        <c:axId val="13551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1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13.8</c:v>
                </c:pt>
                <c:pt idx="1">
                  <c:v>15.2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35232"/>
        <c:axId val="135553408"/>
      </c:barChart>
      <c:catAx>
        <c:axId val="1355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53408"/>
        <c:crosses val="autoZero"/>
        <c:auto val="1"/>
        <c:lblAlgn val="ctr"/>
        <c:lblOffset val="100"/>
        <c:noMultiLvlLbl val="0"/>
      </c:catAx>
      <c:valAx>
        <c:axId val="13555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3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14.2</c:v>
                </c:pt>
                <c:pt idx="1">
                  <c:v>36.4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94752"/>
        <c:axId val="135596288"/>
      </c:barChart>
      <c:catAx>
        <c:axId val="135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96288"/>
        <c:crosses val="autoZero"/>
        <c:auto val="1"/>
        <c:lblAlgn val="ctr"/>
        <c:lblOffset val="100"/>
        <c:noMultiLvlLbl val="0"/>
      </c:catAx>
      <c:valAx>
        <c:axId val="1355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9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19.61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635712"/>
        <c:axId val="135637248"/>
      </c:barChart>
      <c:catAx>
        <c:axId val="1356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637248"/>
        <c:crosses val="autoZero"/>
        <c:auto val="1"/>
        <c:lblAlgn val="ctr"/>
        <c:lblOffset val="100"/>
        <c:noMultiLvlLbl val="0"/>
      </c:catAx>
      <c:valAx>
        <c:axId val="13563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63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16</c:v>
                </c:pt>
                <c:pt idx="1">
                  <c:v>34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34720"/>
        <c:axId val="117536256"/>
      </c:barChart>
      <c:catAx>
        <c:axId val="11753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36256"/>
        <c:crosses val="autoZero"/>
        <c:auto val="1"/>
        <c:lblAlgn val="ctr"/>
        <c:lblOffset val="100"/>
        <c:noMultiLvlLbl val="0"/>
      </c:catAx>
      <c:valAx>
        <c:axId val="1175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3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14.2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662592"/>
        <c:axId val="135693056"/>
      </c:barChart>
      <c:catAx>
        <c:axId val="1356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93056"/>
        <c:crosses val="autoZero"/>
        <c:auto val="1"/>
        <c:lblAlgn val="ctr"/>
        <c:lblOffset val="100"/>
        <c:noMultiLvlLbl val="0"/>
      </c:catAx>
      <c:valAx>
        <c:axId val="1356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6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25.2</c:v>
                </c:pt>
                <c:pt idx="1">
                  <c:v>30.1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18</c:v>
                </c:pt>
                <c:pt idx="1">
                  <c:v>20.6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56.8</c:v>
                </c:pt>
                <c:pt idx="1">
                  <c:v>49.4</c:v>
                </c:pt>
                <c:pt idx="2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864320"/>
        <c:axId val="135865856"/>
      </c:barChart>
      <c:catAx>
        <c:axId val="1358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65856"/>
        <c:crosses val="autoZero"/>
        <c:auto val="1"/>
        <c:lblAlgn val="ctr"/>
        <c:lblOffset val="100"/>
        <c:noMultiLvlLbl val="0"/>
      </c:catAx>
      <c:valAx>
        <c:axId val="13586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864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11364</c:v>
                </c:pt>
                <c:pt idx="1">
                  <c:v>16839</c:v>
                </c:pt>
                <c:pt idx="2">
                  <c:v>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278</c:v>
                </c:pt>
                <c:pt idx="1">
                  <c:v>972</c:v>
                </c:pt>
                <c:pt idx="2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897472"/>
        <c:axId val="135899008"/>
      </c:barChart>
      <c:catAx>
        <c:axId val="13589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99008"/>
        <c:crosses val="autoZero"/>
        <c:auto val="1"/>
        <c:lblAlgn val="ctr"/>
        <c:lblOffset val="100"/>
        <c:noMultiLvlLbl val="0"/>
      </c:catAx>
      <c:valAx>
        <c:axId val="135899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9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37314</c:v>
                </c:pt>
                <c:pt idx="1">
                  <c:v>61953</c:v>
                </c:pt>
                <c:pt idx="2">
                  <c:v>86762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652</c:v>
                </c:pt>
                <c:pt idx="1">
                  <c:v>2033</c:v>
                </c:pt>
                <c:pt idx="2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963392"/>
        <c:axId val="135964928"/>
      </c:barChart>
      <c:catAx>
        <c:axId val="13596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64928"/>
        <c:crosses val="autoZero"/>
        <c:auto val="1"/>
        <c:lblAlgn val="ctr"/>
        <c:lblOffset val="100"/>
        <c:noMultiLvlLbl val="0"/>
      </c:catAx>
      <c:valAx>
        <c:axId val="135964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96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3.7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2.1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017024"/>
        <c:axId val="136018560"/>
      </c:barChart>
      <c:catAx>
        <c:axId val="13601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18560"/>
        <c:crosses val="autoZero"/>
        <c:auto val="1"/>
        <c:lblAlgn val="ctr"/>
        <c:lblOffset val="100"/>
        <c:noMultiLvlLbl val="0"/>
      </c:catAx>
      <c:valAx>
        <c:axId val="136018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01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21.9</c:v>
                </c:pt>
                <c:pt idx="1">
                  <c:v>23.1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31.6</c:v>
                </c:pt>
                <c:pt idx="1">
                  <c:v>31.9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066560"/>
        <c:axId val="136068096"/>
      </c:barChart>
      <c:catAx>
        <c:axId val="1360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68096"/>
        <c:crosses val="autoZero"/>
        <c:auto val="1"/>
        <c:lblAlgn val="ctr"/>
        <c:lblOffset val="100"/>
        <c:noMultiLvlLbl val="0"/>
      </c:catAx>
      <c:valAx>
        <c:axId val="136068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66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291.74700000000001</c:v>
                </c:pt>
                <c:pt idx="1">
                  <c:v>719.36300000000006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09920"/>
        <c:axId val="136211456"/>
      </c:barChart>
      <c:catAx>
        <c:axId val="136209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11456"/>
        <c:crosses val="autoZero"/>
        <c:auto val="1"/>
        <c:lblAlgn val="ctr"/>
        <c:lblOffset val="100"/>
        <c:noMultiLvlLbl val="0"/>
      </c:catAx>
      <c:valAx>
        <c:axId val="136211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0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11435.12</c:v>
                </c:pt>
                <c:pt idx="1">
                  <c:v>9849.01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70976"/>
        <c:axId val="136272512"/>
      </c:barChart>
      <c:catAx>
        <c:axId val="13627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72512"/>
        <c:crosses val="autoZero"/>
        <c:auto val="1"/>
        <c:lblAlgn val="ctr"/>
        <c:lblOffset val="100"/>
        <c:noMultiLvlLbl val="0"/>
      </c:catAx>
      <c:valAx>
        <c:axId val="13627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7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115</c:v>
                </c:pt>
                <c:pt idx="1">
                  <c:v>121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98</c:v>
                </c:pt>
                <c:pt idx="1">
                  <c:v>114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24224"/>
        <c:axId val="136325760"/>
      </c:barChart>
      <c:catAx>
        <c:axId val="13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25760"/>
        <c:crosses val="autoZero"/>
        <c:auto val="1"/>
        <c:lblAlgn val="ctr"/>
        <c:lblOffset val="100"/>
        <c:noMultiLvlLbl val="0"/>
      </c:catAx>
      <c:valAx>
        <c:axId val="13632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24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6731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6895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13584</v>
      </c>
      <c r="C4" s="35">
        <v>6610</v>
      </c>
      <c r="D4" s="63">
        <v>6974</v>
      </c>
      <c r="E4" s="211"/>
    </row>
    <row r="5" spans="1:5" ht="30" x14ac:dyDescent="0.25">
      <c r="A5" s="201" t="s">
        <v>716</v>
      </c>
      <c r="B5" s="72">
        <v>13995</v>
      </c>
      <c r="C5" s="61">
        <v>6743</v>
      </c>
      <c r="D5" s="111">
        <v>7252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1733</v>
      </c>
      <c r="C4" s="71">
        <v>3201</v>
      </c>
    </row>
    <row r="5" spans="1:6" x14ac:dyDescent="0.25">
      <c r="A5" s="286" t="s">
        <v>719</v>
      </c>
      <c r="B5" s="214">
        <v>986</v>
      </c>
      <c r="C5" s="214">
        <v>1192</v>
      </c>
    </row>
    <row r="6" spans="1:6" x14ac:dyDescent="0.25">
      <c r="A6" s="286" t="s">
        <v>720</v>
      </c>
      <c r="B6" s="214">
        <v>1015</v>
      </c>
      <c r="C6" s="214">
        <v>1025</v>
      </c>
    </row>
    <row r="7" spans="1:6" x14ac:dyDescent="0.25">
      <c r="A7" s="286" t="s">
        <v>721</v>
      </c>
      <c r="B7" s="214">
        <v>2507</v>
      </c>
      <c r="C7" s="214">
        <v>1717</v>
      </c>
    </row>
    <row r="8" spans="1:6" x14ac:dyDescent="0.25">
      <c r="A8" s="286" t="s">
        <v>722</v>
      </c>
      <c r="B8" s="214">
        <v>3</v>
      </c>
      <c r="C8" s="214">
        <v>29</v>
      </c>
    </row>
    <row r="9" spans="1:6" x14ac:dyDescent="0.25">
      <c r="A9" s="286" t="s">
        <v>723</v>
      </c>
      <c r="B9" s="214">
        <v>818</v>
      </c>
      <c r="C9" s="214">
        <v>701</v>
      </c>
    </row>
    <row r="10" spans="1:6" ht="30" x14ac:dyDescent="0.25">
      <c r="A10" s="293" t="s">
        <v>724</v>
      </c>
      <c r="B10" s="214">
        <v>1074</v>
      </c>
      <c r="C10" s="214">
        <v>113</v>
      </c>
    </row>
    <row r="11" spans="1:6" x14ac:dyDescent="0.25">
      <c r="A11" s="286" t="s">
        <v>887</v>
      </c>
      <c r="B11" s="214">
        <v>228</v>
      </c>
      <c r="C11" s="214">
        <v>296</v>
      </c>
    </row>
    <row r="12" spans="1:6" x14ac:dyDescent="0.25">
      <c r="A12" s="294" t="s">
        <v>16</v>
      </c>
      <c r="B12" s="1">
        <f>SUM(B4:B11)</f>
        <v>8364</v>
      </c>
      <c r="C12" s="1">
        <f>SUM(C4:C11)</f>
        <v>8274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1585</v>
      </c>
      <c r="C19" s="71">
        <v>2103</v>
      </c>
    </row>
    <row r="20" spans="1:3" x14ac:dyDescent="0.25">
      <c r="A20" s="286" t="s">
        <v>719</v>
      </c>
      <c r="B20" s="214">
        <v>348</v>
      </c>
      <c r="C20" s="214">
        <v>564</v>
      </c>
    </row>
    <row r="21" spans="1:3" x14ac:dyDescent="0.25">
      <c r="A21" s="286" t="s">
        <v>720</v>
      </c>
      <c r="B21" s="214">
        <v>672</v>
      </c>
      <c r="C21" s="214">
        <v>741</v>
      </c>
    </row>
    <row r="22" spans="1:3" x14ac:dyDescent="0.25">
      <c r="A22" s="286" t="s">
        <v>721</v>
      </c>
      <c r="B22" s="214">
        <v>2403</v>
      </c>
      <c r="C22" s="214">
        <v>2111</v>
      </c>
    </row>
    <row r="23" spans="1:3" x14ac:dyDescent="0.25">
      <c r="A23" s="286" t="s">
        <v>722</v>
      </c>
      <c r="B23" s="214">
        <v>4</v>
      </c>
      <c r="C23" s="214">
        <v>7</v>
      </c>
    </row>
    <row r="24" spans="1:3" x14ac:dyDescent="0.25">
      <c r="A24" s="286" t="s">
        <v>723</v>
      </c>
      <c r="B24" s="214">
        <v>520</v>
      </c>
      <c r="C24" s="214">
        <v>423</v>
      </c>
    </row>
    <row r="25" spans="1:3" ht="30" x14ac:dyDescent="0.25">
      <c r="A25" s="293" t="s">
        <v>724</v>
      </c>
      <c r="B25" s="214">
        <v>784</v>
      </c>
      <c r="C25" s="214">
        <v>247</v>
      </c>
    </row>
    <row r="26" spans="1:3" x14ac:dyDescent="0.25">
      <c r="A26" s="286" t="s">
        <v>887</v>
      </c>
      <c r="B26" s="214">
        <v>350</v>
      </c>
      <c r="C26" s="214">
        <v>645</v>
      </c>
    </row>
    <row r="27" spans="1:3" x14ac:dyDescent="0.25">
      <c r="A27" s="294" t="s">
        <v>16</v>
      </c>
      <c r="B27" s="1">
        <f>SUM(B19:B26)</f>
        <v>6666</v>
      </c>
      <c r="C27" s="1">
        <f>SUM(C19:C26)</f>
        <v>6841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76.319999999999993</v>
      </c>
      <c r="C4" s="1018">
        <v>73.45</v>
      </c>
      <c r="D4" s="1018">
        <v>79.69</v>
      </c>
      <c r="E4" s="1019">
        <v>24</v>
      </c>
      <c r="F4" s="1019">
        <v>240.3</v>
      </c>
      <c r="G4" s="1020">
        <v>48.3</v>
      </c>
      <c r="H4" s="1021">
        <v>47.1</v>
      </c>
      <c r="I4" s="1022">
        <v>49.4</v>
      </c>
      <c r="J4" s="1019">
        <v>14.2</v>
      </c>
    </row>
    <row r="5" spans="1:12" x14ac:dyDescent="0.25">
      <c r="A5" s="498">
        <v>2021</v>
      </c>
      <c r="B5" s="757">
        <v>75.7</v>
      </c>
      <c r="C5" s="758">
        <v>72.36</v>
      </c>
      <c r="D5" s="758">
        <v>79.33</v>
      </c>
      <c r="E5" s="1023">
        <v>24</v>
      </c>
      <c r="F5" s="1023">
        <v>244.8</v>
      </c>
      <c r="G5" s="1024">
        <v>48.5</v>
      </c>
      <c r="H5" s="1025">
        <v>47.3</v>
      </c>
      <c r="I5" s="1026">
        <v>49.7</v>
      </c>
      <c r="J5" s="1023">
        <v>36.4</v>
      </c>
    </row>
    <row r="6" spans="1:12" x14ac:dyDescent="0.25">
      <c r="A6" s="499">
        <v>2022</v>
      </c>
      <c r="B6" s="1011">
        <v>75.62</v>
      </c>
      <c r="C6" s="1012">
        <v>71.959999999999994</v>
      </c>
      <c r="D6" s="1012">
        <v>78.5</v>
      </c>
      <c r="E6" s="1013">
        <v>23</v>
      </c>
      <c r="F6" s="1013">
        <v>257.2</v>
      </c>
      <c r="G6" s="1014">
        <v>48.8</v>
      </c>
      <c r="H6" s="1015">
        <v>47.7</v>
      </c>
      <c r="I6" s="1016">
        <v>49.9</v>
      </c>
      <c r="J6" s="1013">
        <v>44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36.4</v>
      </c>
    </row>
    <row r="13" spans="1:12" x14ac:dyDescent="0.25">
      <c r="A13" s="633">
        <f t="shared" si="0"/>
        <v>2022</v>
      </c>
      <c r="B13" s="627">
        <f t="shared" si="1"/>
        <v>44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2849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3835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65790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1177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2869</v>
      </c>
      <c r="C5" s="70">
        <v>3764</v>
      </c>
      <c r="D5" s="55">
        <v>2237</v>
      </c>
      <c r="E5" s="110">
        <v>1527</v>
      </c>
      <c r="F5" s="55">
        <v>26.8</v>
      </c>
      <c r="G5" s="55">
        <v>31.6</v>
      </c>
      <c r="H5" s="110">
        <v>21.9</v>
      </c>
      <c r="I5" s="55"/>
      <c r="J5" s="70"/>
      <c r="K5" s="55"/>
      <c r="L5" s="55"/>
      <c r="M5" s="71">
        <v>106</v>
      </c>
      <c r="N5" s="71">
        <v>98</v>
      </c>
      <c r="O5" s="71">
        <v>115</v>
      </c>
    </row>
    <row r="6" spans="1:16" x14ac:dyDescent="0.25">
      <c r="A6" s="215">
        <v>2021</v>
      </c>
      <c r="B6" s="212">
        <v>2834</v>
      </c>
      <c r="C6" s="212">
        <v>3786</v>
      </c>
      <c r="D6" s="58">
        <v>2212</v>
      </c>
      <c r="E6" s="160">
        <v>1575</v>
      </c>
      <c r="F6" s="58">
        <v>27.5</v>
      </c>
      <c r="G6" s="58">
        <v>31.9</v>
      </c>
      <c r="H6" s="160">
        <v>23.1</v>
      </c>
      <c r="I6" s="58">
        <v>52638</v>
      </c>
      <c r="J6" s="212">
        <v>1592</v>
      </c>
      <c r="K6" s="58">
        <v>776</v>
      </c>
      <c r="L6" s="58">
        <v>816</v>
      </c>
      <c r="M6" s="214">
        <v>117</v>
      </c>
      <c r="N6" s="214">
        <v>114</v>
      </c>
      <c r="O6" s="214">
        <v>121</v>
      </c>
    </row>
    <row r="7" spans="1:16" x14ac:dyDescent="0.25">
      <c r="A7" s="229">
        <v>2022</v>
      </c>
      <c r="B7" s="167">
        <v>2849</v>
      </c>
      <c r="C7" s="167">
        <v>3835</v>
      </c>
      <c r="D7" s="94">
        <v>2214</v>
      </c>
      <c r="E7" s="169">
        <v>1621</v>
      </c>
      <c r="F7" s="94">
        <v>28.1</v>
      </c>
      <c r="G7" s="58">
        <v>32.1</v>
      </c>
      <c r="H7" s="160">
        <v>24.1</v>
      </c>
      <c r="I7" s="94">
        <v>57704</v>
      </c>
      <c r="J7" s="167">
        <v>1346</v>
      </c>
      <c r="K7" s="94">
        <v>675</v>
      </c>
      <c r="L7" s="94">
        <v>671</v>
      </c>
      <c r="M7" s="214">
        <v>100</v>
      </c>
      <c r="N7" s="214">
        <v>99</v>
      </c>
      <c r="O7" s="214">
        <v>101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65790</v>
      </c>
      <c r="J8" s="1072">
        <v>1177</v>
      </c>
      <c r="K8" s="1073">
        <v>559</v>
      </c>
      <c r="L8" s="1073">
        <v>618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52638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57704</v>
      </c>
      <c r="F14" s="514">
        <f>A5</f>
        <v>2020</v>
      </c>
      <c r="G14" s="310">
        <f>IF(ISBLANK(E5),"",E5)</f>
        <v>1527</v>
      </c>
      <c r="H14" s="310">
        <f>IF(ISBLANK(D5),"",D5)</f>
        <v>2237</v>
      </c>
      <c r="K14" s="514">
        <f>A6</f>
        <v>2021</v>
      </c>
      <c r="L14" s="310">
        <f>IF(ISBLANK(L6),"",L6)</f>
        <v>816</v>
      </c>
      <c r="M14" s="310">
        <f>IF(ISBLANK(K6),"",K6)</f>
        <v>776</v>
      </c>
    </row>
    <row r="15" spans="1:16" x14ac:dyDescent="0.25">
      <c r="A15" s="481">
        <f>A8</f>
        <v>2023</v>
      </c>
      <c r="B15" s="311">
        <f t="shared" si="0"/>
        <v>65790</v>
      </c>
      <c r="F15" s="486">
        <f t="shared" ref="F15:F16" si="1">A6</f>
        <v>2021</v>
      </c>
      <c r="G15" s="479">
        <f t="shared" ref="G15:G16" si="2">IF(ISBLANK(E6),"",E6)</f>
        <v>1575</v>
      </c>
      <c r="H15" s="479">
        <f t="shared" ref="H15:H16" si="3">IF(ISBLANK(D6),"",D6)</f>
        <v>2212</v>
      </c>
      <c r="K15" s="486">
        <f>A7</f>
        <v>2022</v>
      </c>
      <c r="L15" s="479">
        <f t="shared" ref="L15:L16" si="4">IF(ISBLANK(L7),"",L7)</f>
        <v>671</v>
      </c>
      <c r="M15" s="479">
        <f t="shared" ref="M15:M16" si="5">IF(ISBLANK(K7),"",K7)</f>
        <v>675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1621</v>
      </c>
      <c r="H16" s="311">
        <f t="shared" si="3"/>
        <v>2214</v>
      </c>
      <c r="K16" s="481">
        <f>A8</f>
        <v>2023</v>
      </c>
      <c r="L16" s="311">
        <f t="shared" si="4"/>
        <v>618</v>
      </c>
      <c r="M16" s="311">
        <f t="shared" si="5"/>
        <v>559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2869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2834</v>
      </c>
      <c r="C21" s="373"/>
      <c r="D21" s="197"/>
      <c r="F21" s="514">
        <f>A5</f>
        <v>2020</v>
      </c>
      <c r="G21" s="310">
        <f>IF(ISBLANK(E5),"",E5)</f>
        <v>1527</v>
      </c>
      <c r="H21" s="310">
        <f>IF(ISBLANK(D5),"",D5)</f>
        <v>2237</v>
      </c>
      <c r="K21" s="514">
        <f>A6</f>
        <v>2021</v>
      </c>
      <c r="L21" s="310">
        <f>IF(ISBLANK(L6),"",L6)</f>
        <v>816</v>
      </c>
      <c r="M21" s="310">
        <f>IF(ISBLANK(K6),"",K6)</f>
        <v>776</v>
      </c>
    </row>
    <row r="22" spans="1:15" x14ac:dyDescent="0.25">
      <c r="A22" s="481">
        <f t="shared" si="6"/>
        <v>2022</v>
      </c>
      <c r="B22" s="311">
        <f t="shared" si="7"/>
        <v>2849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1575</v>
      </c>
      <c r="H22" s="479">
        <f t="shared" ref="H22:H23" si="10">IF(ISBLANK(D6),"",D6)</f>
        <v>2212</v>
      </c>
      <c r="K22" s="486">
        <f>A7</f>
        <v>2022</v>
      </c>
      <c r="L22" s="479">
        <f>IF(ISBLANK(L7),"",L7)</f>
        <v>671</v>
      </c>
      <c r="M22" s="479">
        <f>IF(ISBLANK(K7),"",K7)</f>
        <v>675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1621</v>
      </c>
      <c r="H23" s="311">
        <f t="shared" si="10"/>
        <v>2214</v>
      </c>
      <c r="K23" s="481">
        <f>A8</f>
        <v>2023</v>
      </c>
      <c r="L23" s="311">
        <f>IF(ISBLANK(L8),"",L8)</f>
        <v>618</v>
      </c>
      <c r="M23" s="311">
        <f>IF(ISBLANK(K8),"",K8)</f>
        <v>559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2869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2834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2849</v>
      </c>
      <c r="C28" s="373"/>
      <c r="D28" s="197"/>
      <c r="F28" s="514">
        <f>A5</f>
        <v>2020</v>
      </c>
      <c r="G28" s="310">
        <f>IF(ISBLANK(H5),"",H5)</f>
        <v>21.9</v>
      </c>
      <c r="H28" s="310">
        <f>IF(ISBLANK(G5),"",G5)</f>
        <v>31.6</v>
      </c>
      <c r="K28" s="514">
        <f>A5</f>
        <v>2020</v>
      </c>
      <c r="L28" s="310">
        <f>IF(ISBLANK(O5),"",O5)</f>
        <v>115</v>
      </c>
      <c r="M28" s="310">
        <f>IF(ISBLANK(N5),"",N5)</f>
        <v>98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23.1</v>
      </c>
      <c r="H29" s="479">
        <f t="shared" ref="H29:H30" si="15">IF(ISBLANK(G6),"",G6)</f>
        <v>31.9</v>
      </c>
      <c r="K29" s="486">
        <f t="shared" ref="K29:K30" si="16">A6</f>
        <v>2021</v>
      </c>
      <c r="L29" s="479">
        <f t="shared" ref="L29:L30" si="17">IF(ISBLANK(O6),"",O6)</f>
        <v>121</v>
      </c>
      <c r="M29" s="479">
        <f t="shared" ref="M29:M30" si="18">IF(ISBLANK(N6),"",N6)</f>
        <v>114</v>
      </c>
    </row>
    <row r="30" spans="1:15" x14ac:dyDescent="0.25">
      <c r="F30" s="481">
        <f t="shared" si="13"/>
        <v>2022</v>
      </c>
      <c r="G30" s="311">
        <f t="shared" si="14"/>
        <v>24.1</v>
      </c>
      <c r="H30" s="311">
        <f t="shared" si="15"/>
        <v>32.1</v>
      </c>
      <c r="K30" s="481">
        <f t="shared" si="16"/>
        <v>2022</v>
      </c>
      <c r="L30" s="311">
        <f t="shared" si="17"/>
        <v>101</v>
      </c>
      <c r="M30" s="311">
        <f t="shared" si="18"/>
        <v>99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21.9</v>
      </c>
      <c r="H35" s="310">
        <f>IF(ISBLANK(G5),"",G5)</f>
        <v>31.6</v>
      </c>
      <c r="K35" s="514">
        <f>A5</f>
        <v>2020</v>
      </c>
      <c r="L35" s="310">
        <f>IF(ISBLANK(O5),"",O5)</f>
        <v>115</v>
      </c>
      <c r="M35" s="310">
        <f>IF(ISBLANK(N5),"",N5)</f>
        <v>98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23.1</v>
      </c>
      <c r="H36" s="479">
        <f t="shared" ref="H36:H37" si="21">IF(ISBLANK(G6),"",G6)</f>
        <v>31.9</v>
      </c>
      <c r="K36" s="486">
        <f t="shared" ref="K36:K37" si="22">A6</f>
        <v>2021</v>
      </c>
      <c r="L36" s="479">
        <f t="shared" ref="L36:L37" si="23">IF(ISBLANK(O6),"",O6)</f>
        <v>121</v>
      </c>
      <c r="M36" s="479">
        <f t="shared" ref="M36:M37" si="24">IF(ISBLANK(N6),"",N6)</f>
        <v>114</v>
      </c>
    </row>
    <row r="37" spans="6:15" x14ac:dyDescent="0.25">
      <c r="F37" s="481">
        <f t="shared" si="19"/>
        <v>2022</v>
      </c>
      <c r="G37" s="311">
        <f t="shared" si="20"/>
        <v>24.1</v>
      </c>
      <c r="H37" s="311">
        <f t="shared" si="21"/>
        <v>32.1</v>
      </c>
      <c r="K37" s="481">
        <f t="shared" si="22"/>
        <v>2022</v>
      </c>
      <c r="L37" s="311">
        <f t="shared" si="23"/>
        <v>101</v>
      </c>
      <c r="M37" s="311">
        <f t="shared" si="24"/>
        <v>99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13.2</v>
      </c>
      <c r="C6" s="35">
        <v>12.4</v>
      </c>
      <c r="D6" s="63">
        <v>14</v>
      </c>
      <c r="E6" s="35">
        <v>50.5</v>
      </c>
      <c r="F6" s="35">
        <v>48.5</v>
      </c>
      <c r="G6" s="35">
        <v>52.5</v>
      </c>
      <c r="H6" s="292">
        <v>36.299999999999997</v>
      </c>
      <c r="I6" s="35">
        <v>39.200000000000003</v>
      </c>
      <c r="J6" s="63">
        <v>33.6</v>
      </c>
      <c r="M6" s="127" t="s">
        <v>16</v>
      </c>
      <c r="N6" s="935">
        <f>IF(ISBLANK(B8),"",B8)</f>
        <v>11.9</v>
      </c>
      <c r="O6" s="935">
        <f>IF(ISBLANK(E8),"",E8)</f>
        <v>45.6</v>
      </c>
      <c r="P6" s="128">
        <f>IF(ISBLANK(H8),"",H8)</f>
        <v>42.5</v>
      </c>
    </row>
    <row r="7" spans="1:19" x14ac:dyDescent="0.25">
      <c r="A7" s="286">
        <v>2022</v>
      </c>
      <c r="B7" s="167">
        <v>12.5</v>
      </c>
      <c r="C7" s="94">
        <v>14.7</v>
      </c>
      <c r="D7" s="169">
        <v>10.3</v>
      </c>
      <c r="E7" s="94">
        <v>47.5</v>
      </c>
      <c r="F7" s="94">
        <v>44.6</v>
      </c>
      <c r="G7" s="94">
        <v>50.4</v>
      </c>
      <c r="H7" s="167">
        <v>40</v>
      </c>
      <c r="I7" s="94">
        <v>40.700000000000003</v>
      </c>
      <c r="J7" s="169">
        <v>39.299999999999997</v>
      </c>
    </row>
    <row r="8" spans="1:19" x14ac:dyDescent="0.25">
      <c r="A8" s="218">
        <v>2023</v>
      </c>
      <c r="B8" s="167">
        <v>11.9</v>
      </c>
      <c r="C8" s="94">
        <v>12.7</v>
      </c>
      <c r="D8" s="169">
        <v>11.2</v>
      </c>
      <c r="E8" s="94">
        <v>45.6</v>
      </c>
      <c r="F8" s="94">
        <v>42.4</v>
      </c>
      <c r="G8" s="94">
        <v>48.5</v>
      </c>
      <c r="H8" s="167">
        <v>42.5</v>
      </c>
      <c r="I8" s="94">
        <v>44.9</v>
      </c>
      <c r="J8" s="169">
        <v>40.299999999999997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11.2</v>
      </c>
      <c r="O12" s="936">
        <f>IF(ISBLANK(G8),"",G8)</f>
        <v>48.5</v>
      </c>
      <c r="P12" s="938">
        <f>IF(ISBLANK(J8),"",J8)</f>
        <v>40.299999999999997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12.7</v>
      </c>
      <c r="O13" s="937">
        <f>IF(ISBLANK(F8),"",F8)</f>
        <v>42.4</v>
      </c>
      <c r="P13" s="939">
        <f>IF(ISBLANK(I8),"",I8)</f>
        <v>44.9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11.9</v>
      </c>
      <c r="O20" s="935">
        <f>IF(ISBLANK(E8),"",E8)</f>
        <v>45.6</v>
      </c>
      <c r="P20" s="940">
        <f>IF(ISBLANK(H8),"",H8)</f>
        <v>42.5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11.2</v>
      </c>
      <c r="O24" s="936">
        <f>IF(ISBLANK(G8),"",G8)</f>
        <v>48.5</v>
      </c>
      <c r="P24" s="938">
        <f>IF(ISBLANK(J8),"",J8)</f>
        <v>40.299999999999997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12.7</v>
      </c>
      <c r="O25" s="937">
        <f>IF(ISBLANK(F8),"",F8)</f>
        <v>42.4</v>
      </c>
      <c r="P25" s="939">
        <f>IF(ISBLANK(I8),"",I8)</f>
        <v>44.9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852239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62545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887665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65145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1223829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89816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690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481877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34.700000000000003</v>
      </c>
      <c r="E21" s="751">
        <v>35.700000000000003</v>
      </c>
      <c r="F21" s="751">
        <v>34.1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7.3</v>
      </c>
      <c r="E22" s="752">
        <v>1.4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34.1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64.599999999999994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34.1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64.599999999999994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104</v>
      </c>
      <c r="C4" s="71">
        <v>11</v>
      </c>
      <c r="D4" s="71">
        <v>10</v>
      </c>
      <c r="G4" s="217">
        <f>A4</f>
        <v>2021</v>
      </c>
      <c r="H4" s="289">
        <f>IF(ISBLANK(C4),"",C4)</f>
        <v>11</v>
      </c>
      <c r="I4" s="289">
        <f>IF(ISBLANK(D4),"",D4)</f>
        <v>10</v>
      </c>
    </row>
    <row r="5" spans="1:9" x14ac:dyDescent="0.25">
      <c r="A5" s="286">
        <v>2022</v>
      </c>
      <c r="B5" s="214">
        <v>102</v>
      </c>
      <c r="C5" s="214">
        <v>8</v>
      </c>
      <c r="D5" s="214">
        <v>6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104</v>
      </c>
      <c r="C6" s="168">
        <v>6</v>
      </c>
      <c r="D6" s="168">
        <v>9</v>
      </c>
      <c r="G6" s="219">
        <f t="shared" si="0"/>
        <v>2023</v>
      </c>
      <c r="H6" s="291">
        <f t="shared" si="1"/>
        <v>6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589</v>
      </c>
      <c r="C23" s="71">
        <v>53</v>
      </c>
      <c r="D23" s="71">
        <v>86</v>
      </c>
      <c r="G23" s="217">
        <f>A23</f>
        <v>2021</v>
      </c>
      <c r="H23" s="289">
        <f>IF(ISBLANK(C23),"",C23)</f>
        <v>53</v>
      </c>
      <c r="I23" s="289">
        <f>IF(ISBLANK(D23),"",D23)</f>
        <v>86</v>
      </c>
    </row>
    <row r="24" spans="1:13" x14ac:dyDescent="0.25">
      <c r="A24" s="286">
        <v>2022</v>
      </c>
      <c r="B24" s="214">
        <v>634</v>
      </c>
      <c r="C24" s="214">
        <v>45</v>
      </c>
      <c r="D24" s="214">
        <v>87</v>
      </c>
      <c r="G24" s="286">
        <f t="shared" ref="G24:G25" si="6">A24</f>
        <v>2022</v>
      </c>
      <c r="H24" s="290">
        <f t="shared" ref="H24:H25" si="7">IF(ISBLANK(C24),"",C24)</f>
        <v>45</v>
      </c>
      <c r="I24" s="290">
        <f t="shared" ref="I24:I25" si="8">IF(ISBLANK(D24),"",D24)</f>
        <v>87</v>
      </c>
    </row>
    <row r="25" spans="1:13" x14ac:dyDescent="0.25">
      <c r="A25" s="218">
        <v>2023</v>
      </c>
      <c r="B25" s="168">
        <v>690</v>
      </c>
      <c r="C25" s="168">
        <v>46</v>
      </c>
      <c r="D25" s="168">
        <v>99</v>
      </c>
      <c r="G25" s="219">
        <f t="shared" si="6"/>
        <v>2023</v>
      </c>
      <c r="H25" s="291">
        <f t="shared" si="7"/>
        <v>46</v>
      </c>
      <c r="I25" s="291">
        <f t="shared" si="8"/>
        <v>99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53</v>
      </c>
      <c r="I31" s="289">
        <f>IF(ISBLANK(D23),"",D23)</f>
        <v>86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45</v>
      </c>
      <c r="I32" s="290">
        <f t="shared" si="10"/>
        <v>87</v>
      </c>
    </row>
    <row r="33" spans="7:9" x14ac:dyDescent="0.25">
      <c r="G33" s="219">
        <f t="shared" si="9"/>
        <v>2023</v>
      </c>
      <c r="H33" s="291">
        <f t="shared" ref="H33:I33" si="11">IF(ISBLANK(C25),"",C25)</f>
        <v>46</v>
      </c>
      <c r="I33" s="291">
        <f t="shared" si="11"/>
        <v>99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292220</v>
      </c>
      <c r="E4" s="70">
        <v>20793</v>
      </c>
      <c r="F4" s="1076">
        <v>61168</v>
      </c>
      <c r="G4" s="70">
        <v>4352</v>
      </c>
      <c r="H4" s="1078">
        <v>842580</v>
      </c>
      <c r="I4" s="1077">
        <v>59953</v>
      </c>
    </row>
    <row r="5" spans="1:9" x14ac:dyDescent="0.25">
      <c r="A5" s="587">
        <v>2021</v>
      </c>
      <c r="B5" s="1079">
        <v>0</v>
      </c>
      <c r="C5" s="1080">
        <v>0</v>
      </c>
      <c r="D5" s="160">
        <v>373944</v>
      </c>
      <c r="E5" s="212">
        <v>27198</v>
      </c>
      <c r="F5" s="1079">
        <v>14683</v>
      </c>
      <c r="G5" s="212">
        <v>1068</v>
      </c>
      <c r="H5" s="1081">
        <v>1047428</v>
      </c>
      <c r="I5" s="1080">
        <v>76182</v>
      </c>
    </row>
    <row r="6" spans="1:9" x14ac:dyDescent="0.25">
      <c r="A6" s="588">
        <v>2022</v>
      </c>
      <c r="B6" s="1082">
        <v>0</v>
      </c>
      <c r="C6" s="1083">
        <v>0</v>
      </c>
      <c r="D6" s="169">
        <v>416722</v>
      </c>
      <c r="E6" s="167">
        <v>30583</v>
      </c>
      <c r="F6" s="1082">
        <v>16267</v>
      </c>
      <c r="G6" s="167">
        <v>1194</v>
      </c>
      <c r="H6" s="1084">
        <v>1223829</v>
      </c>
      <c r="I6" s="1083">
        <v>89816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300214</v>
      </c>
      <c r="C4" s="1076">
        <v>659384</v>
      </c>
      <c r="D4" s="1077">
        <v>46918</v>
      </c>
      <c r="E4" s="1076">
        <v>626355</v>
      </c>
      <c r="F4" s="1077">
        <v>44568</v>
      </c>
    </row>
    <row r="5" spans="1:6" x14ac:dyDescent="0.25">
      <c r="A5" s="480">
        <v>2021</v>
      </c>
      <c r="B5" s="1081">
        <v>351318</v>
      </c>
      <c r="C5" s="1079">
        <v>861601</v>
      </c>
      <c r="D5" s="1080">
        <v>62666</v>
      </c>
      <c r="E5" s="1079">
        <v>751607</v>
      </c>
      <c r="F5" s="1080">
        <v>54666</v>
      </c>
    </row>
    <row r="6" spans="1:6" ht="15.75" thickBot="1" x14ac:dyDescent="0.3">
      <c r="A6" s="960">
        <v>2022</v>
      </c>
      <c r="B6" s="1085">
        <v>481877</v>
      </c>
      <c r="C6" s="1086">
        <v>852239</v>
      </c>
      <c r="D6" s="1087">
        <v>62545</v>
      </c>
      <c r="E6" s="1086">
        <v>887665</v>
      </c>
      <c r="F6" s="1087">
        <v>65145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Нова Варош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581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13626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257.2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13584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13995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310</v>
      </c>
      <c r="C63" s="548">
        <f>IF(ISBLANK('DEM2'!C7),"-",'DEM2'!C7)</f>
        <v>349</v>
      </c>
      <c r="D63" s="548"/>
      <c r="E63" s="548">
        <f>IF(ISBLANK('DEM2'!D8),"-",'DEM2'!D8)</f>
        <v>308</v>
      </c>
      <c r="F63" s="548">
        <f>IF(ISBLANK('DEM2'!C8),"-",'DEM2'!C8)</f>
        <v>350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394</v>
      </c>
      <c r="C64" s="317">
        <f>IF(ISBLANK('DEM2'!F7),"-",'DEM2'!F7)</f>
        <v>419</v>
      </c>
      <c r="D64" s="789"/>
      <c r="E64" s="317">
        <f>IF(ISBLANK('DEM2'!G8),"-",'DEM2'!G8)</f>
        <v>376</v>
      </c>
      <c r="F64" s="317">
        <f>IF(ISBLANK('DEM2'!F8),"-",'DEM2'!F8)</f>
        <v>399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274</v>
      </c>
      <c r="C65" s="345">
        <f>IF(ISBLANK('DEM2'!I7),"-",'DEM2'!I7)</f>
        <v>281</v>
      </c>
      <c r="D65" s="393"/>
      <c r="E65" s="345">
        <f>IF(ISBLANK('DEM2'!J8),"-",'DEM2'!J8)</f>
        <v>255</v>
      </c>
      <c r="F65" s="345">
        <f>IF(ISBLANK('DEM2'!I8),"-",'DEM2'!I8)</f>
        <v>266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911</v>
      </c>
      <c r="C66" s="317">
        <f>IF(ISBLANK('DEM2'!L7),"-",'DEM2'!L7)</f>
        <v>979</v>
      </c>
      <c r="D66" s="395"/>
      <c r="E66" s="317">
        <f>IF(ISBLANK('DEM2'!M8),"-",'DEM2'!M8)</f>
        <v>883</v>
      </c>
      <c r="F66" s="317">
        <f>IF(ISBLANK('DEM2'!L8),"-",'DEM2'!L8)</f>
        <v>943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957</v>
      </c>
      <c r="C67" s="317">
        <f>IF(ISBLANK('DEM2'!O7),"-",'DEM2'!O7)</f>
        <v>998</v>
      </c>
      <c r="D67" s="395"/>
      <c r="E67" s="317">
        <f>IF(ISBLANK('DEM2'!P8),"-",'DEM2'!P8)</f>
        <v>892</v>
      </c>
      <c r="F67" s="317">
        <f>IF(ISBLANK('DEM2'!O8),"-",'DEM2'!O8)</f>
        <v>928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3994</v>
      </c>
      <c r="C68" s="414">
        <f>IF(ISBLANK('DEM2'!R7),"-",'DEM2'!R7)</f>
        <v>4320</v>
      </c>
      <c r="D68" s="420"/>
      <c r="E68" s="414">
        <f>IF(ISBLANK('DEM2'!S8),"-",'DEM2'!S8)</f>
        <v>3926</v>
      </c>
      <c r="F68" s="414">
        <f>IF(ISBLANK('DEM2'!R8),"-",'DEM2'!R8)</f>
        <v>4270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6824</v>
      </c>
      <c r="C69" s="463">
        <f>IF(ISBLANK('DEM2'!U7),"-",'DEM2'!U7)</f>
        <v>6925</v>
      </c>
      <c r="D69" s="799"/>
      <c r="E69" s="463">
        <f>IF(ISBLANK('DEM2'!V8),"-",'DEM2'!V8)</f>
        <v>6731</v>
      </c>
      <c r="F69" s="463">
        <f>IF(ISBLANK('DEM2'!U8),"-",'DEM2'!U8)</f>
        <v>6895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10.9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10.3</v>
      </c>
      <c r="G117" s="801">
        <f>IF(ISBLANK('DEM2'!E25),"-",'DEM2'!E25)</f>
        <v>20.399999999999999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2849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3835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65790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1177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40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128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14.2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1223829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89816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416722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265826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30583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16267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1194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852239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62545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887665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65145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104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690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481877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3627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2904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1128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10081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3598</v>
      </c>
      <c r="C300" s="808">
        <f>IF(ISBLANK(POLJ3!C4),"-",POLJ3!C4)</f>
        <v>677</v>
      </c>
      <c r="D300" s="1153">
        <f>IF(ISBLANK(POLJ3!D4),"-",POLJ3!D4)</f>
        <v>2921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5360</v>
      </c>
      <c r="C301" s="789">
        <f>IF(ISBLANK(POLJ3!C5),"-",POLJ3!C5)</f>
        <v>3408</v>
      </c>
      <c r="D301" s="1154">
        <f>IF(ISBLANK(POLJ3!D5),"-",POLJ3!D5)</f>
        <v>1952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80</v>
      </c>
      <c r="C303" s="791">
        <f>IF(ISBLANK(POLJ3!C7),"-",POLJ3!C7)</f>
        <v>30</v>
      </c>
      <c r="D303" s="1164">
        <f>IF(ISBLANK(POLJ3!D7),"-",POLJ3!D7)</f>
        <v>50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3627</v>
      </c>
      <c r="C304" s="807">
        <f>IF(ISBLANK(POLJ3!C8),"-",POLJ3!C8)</f>
        <v>636</v>
      </c>
      <c r="D304" s="1122">
        <f>IF(ISBLANK(POLJ3!D8),"-",POLJ3!D8)</f>
        <v>2991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119.89</v>
      </c>
      <c r="C310" s="1123"/>
      <c r="D310" s="3"/>
      <c r="E310" s="5"/>
      <c r="F310" s="5"/>
      <c r="G310" s="815" t="s">
        <v>765</v>
      </c>
      <c r="H310" s="816">
        <f>IF(ISBLANK(POLJ2!H3),"-",POLJ2!H3)</f>
        <v>8257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6305.87</v>
      </c>
      <c r="C311" s="1124"/>
      <c r="D311" s="3"/>
      <c r="E311" s="5"/>
      <c r="F311" s="5"/>
      <c r="G311" s="810" t="s">
        <v>766</v>
      </c>
      <c r="H311" s="248">
        <f>IF(ISBLANK(POLJ2!H4),"-",POLJ2!H4)</f>
        <v>4047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1178.08</v>
      </c>
      <c r="C312" s="1124"/>
      <c r="D312" s="3"/>
      <c r="E312" s="5"/>
      <c r="F312" s="5"/>
      <c r="G312" s="810" t="s">
        <v>767</v>
      </c>
      <c r="H312" s="248">
        <f>IF(ISBLANK(POLJ2!H5),"-",POLJ2!H5)</f>
        <v>13730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7.0000000000000007E-2</v>
      </c>
      <c r="C313" s="1124"/>
      <c r="D313" s="3"/>
      <c r="E313" s="5"/>
      <c r="F313" s="5"/>
      <c r="G313" s="812" t="s">
        <v>768</v>
      </c>
      <c r="H313" s="249">
        <f>IF(ISBLANK(POLJ2!H6),"-",POLJ2!H6)</f>
        <v>33431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0.77</v>
      </c>
      <c r="C314" s="1124"/>
      <c r="D314" s="3"/>
      <c r="E314" s="5"/>
      <c r="F314" s="5"/>
      <c r="G314" s="814" t="s">
        <v>16</v>
      </c>
      <c r="H314" s="817">
        <f>IF(ISBLANK(POLJ2!H7),"-",POLJ2!H7)</f>
        <v>59465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17794.27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25398.95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317</v>
      </c>
      <c r="I364" s="808">
        <f>IF(ISBLANK(OBRAZ2!I6),"-",OBRAZ2!I6)</f>
        <v>293</v>
      </c>
      <c r="J364" s="808">
        <f>IF(ISBLANK(OBRAZ2!J6),"-",OBRAZ2!J6)</f>
        <v>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26</v>
      </c>
      <c r="I365" s="789">
        <f>IF(ISBLANK(OBRAZ2!I7),"-",OBRAZ2!I7)</f>
        <v>26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58.1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87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5.0473186119873814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59.199999999999996</v>
      </c>
      <c r="I377" s="851">
        <f>IF(ISBLANK(OBRAZ2!C14),"-",OBRAZ2!C23)</f>
        <v>67.50788643533123</v>
      </c>
      <c r="J377" s="851">
        <f>IF(ISBLANK(OBRAZ2!D14),"-",OBRAZ2!D23)</f>
        <v>70.508474576271183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17.599999999999998</v>
      </c>
      <c r="I379" s="851">
        <f>IF(ISBLANK(OBRAZ2!C16),"-",OBRAZ2!C25)</f>
        <v>8.2018927444794958</v>
      </c>
      <c r="J379" s="851">
        <f>IF(ISBLANK(OBRAZ2!D16),"-",OBRAZ2!D25)</f>
        <v>2.3728813559322033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23.200000000000003</v>
      </c>
      <c r="I380" s="852">
        <f>IF(ISBLANK(OBRAZ2!C17),"-",OBRAZ2!C26)</f>
        <v>19.242902208201894</v>
      </c>
      <c r="J380" s="852">
        <f>IF(ISBLANK(OBRAZ2!D17),"-",OBRAZ2!D26)</f>
        <v>27.118644067796609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325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373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105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92.1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0.33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119.6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88.1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1613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269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2242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0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0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130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634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40.200000000000003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0.9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15.9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71.599999999999994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29.6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719.36300000000006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83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4210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4150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21284.13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15.04063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96</v>
      </c>
      <c r="D696" s="315"/>
      <c r="E696" s="314"/>
      <c r="F696" s="5"/>
      <c r="G696" s="837">
        <v>2012</v>
      </c>
      <c r="H696" s="835">
        <f>IF(ISBLANK(INDEKSI2!B5),"-",INDEKSI2!B5)</f>
        <v>29.05</v>
      </c>
      <c r="I696" s="835">
        <f>IF(ISBLANK(INDEKSI2!C5),"-",INDEKSI2!C5)</f>
        <v>84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41.55</v>
      </c>
      <c r="D697" s="315"/>
      <c r="E697" s="314"/>
      <c r="F697" s="5"/>
      <c r="G697" s="838">
        <v>2013</v>
      </c>
      <c r="H697" s="559">
        <f>IF(ISBLANK(INDEKSI2!B6),"-",INDEKSI2!B6)</f>
        <v>29.7</v>
      </c>
      <c r="I697" s="559">
        <f>IF(ISBLANK(INDEKSI2!C6),"-",INDEKSI2!C6)</f>
        <v>90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20694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1482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86762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2669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31.41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15.04063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41.55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28.22</v>
      </c>
      <c r="C4" s="721">
        <v>94</v>
      </c>
      <c r="D4" s="710"/>
      <c r="E4" s="711"/>
      <c r="F4" s="712"/>
    </row>
    <row r="5" spans="1:6" x14ac:dyDescent="0.25">
      <c r="A5" s="286">
        <v>2012</v>
      </c>
      <c r="B5" s="614">
        <v>29.05</v>
      </c>
      <c r="C5" s="722">
        <v>84</v>
      </c>
      <c r="D5" s="713"/>
      <c r="E5" s="641"/>
      <c r="F5" s="714"/>
    </row>
    <row r="6" spans="1:6" x14ac:dyDescent="0.25">
      <c r="A6" s="286">
        <v>2013</v>
      </c>
      <c r="B6" s="614">
        <v>29.7</v>
      </c>
      <c r="C6" s="722">
        <v>90</v>
      </c>
      <c r="D6" s="715">
        <v>15.04063</v>
      </c>
      <c r="E6" s="609">
        <v>96</v>
      </c>
      <c r="F6" s="716">
        <v>41.55</v>
      </c>
    </row>
    <row r="7" spans="1:6" x14ac:dyDescent="0.25">
      <c r="A7" s="219">
        <v>2014</v>
      </c>
      <c r="B7" s="615">
        <v>31.41</v>
      </c>
      <c r="C7" s="723">
        <v>87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3627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1128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2904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119.89</v>
      </c>
      <c r="G3" s="217" t="s">
        <v>765</v>
      </c>
      <c r="H3" s="71">
        <v>8257</v>
      </c>
    </row>
    <row r="4" spans="1:9" x14ac:dyDescent="0.25">
      <c r="A4" s="286" t="s">
        <v>760</v>
      </c>
      <c r="B4" s="214">
        <v>6305.87</v>
      </c>
      <c r="G4" s="286" t="s">
        <v>766</v>
      </c>
      <c r="H4" s="214">
        <v>4047</v>
      </c>
    </row>
    <row r="5" spans="1:9" x14ac:dyDescent="0.25">
      <c r="A5" s="286" t="s">
        <v>761</v>
      </c>
      <c r="B5" s="214">
        <v>1178.08</v>
      </c>
      <c r="G5" s="286" t="s">
        <v>767</v>
      </c>
      <c r="H5" s="214">
        <v>13730</v>
      </c>
    </row>
    <row r="6" spans="1:9" x14ac:dyDescent="0.25">
      <c r="A6" s="286" t="s">
        <v>762</v>
      </c>
      <c r="B6" s="214">
        <v>7.0000000000000007E-2</v>
      </c>
      <c r="G6" s="286" t="s">
        <v>768</v>
      </c>
      <c r="H6" s="214">
        <v>33431</v>
      </c>
    </row>
    <row r="7" spans="1:9" x14ac:dyDescent="0.25">
      <c r="A7" s="286" t="s">
        <v>763</v>
      </c>
      <c r="B7" s="214">
        <v>0.77</v>
      </c>
      <c r="G7" s="1" t="s">
        <v>24</v>
      </c>
      <c r="H7" s="288">
        <v>59465</v>
      </c>
    </row>
    <row r="8" spans="1:9" x14ac:dyDescent="0.25">
      <c r="A8" s="287" t="s">
        <v>764</v>
      </c>
      <c r="B8" s="73">
        <v>17794.27</v>
      </c>
    </row>
    <row r="9" spans="1:9" x14ac:dyDescent="0.25">
      <c r="A9" s="1" t="s">
        <v>24</v>
      </c>
      <c r="B9" s="288">
        <v>25398.95</v>
      </c>
      <c r="I9" s="41" t="s">
        <v>876</v>
      </c>
    </row>
    <row r="10" spans="1:9" x14ac:dyDescent="0.25">
      <c r="G10" s="29" t="s">
        <v>775</v>
      </c>
      <c r="H10" s="58">
        <v>10081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3598</v>
      </c>
      <c r="C4" s="55">
        <v>677</v>
      </c>
      <c r="D4" s="110">
        <v>2921</v>
      </c>
    </row>
    <row r="5" spans="1:4" ht="30" customHeight="1" x14ac:dyDescent="0.25">
      <c r="A5" s="274" t="s">
        <v>884</v>
      </c>
      <c r="B5" s="212">
        <v>5360</v>
      </c>
      <c r="C5" s="58">
        <v>3408</v>
      </c>
      <c r="D5" s="160">
        <v>1952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80</v>
      </c>
      <c r="C7" s="58">
        <v>30</v>
      </c>
      <c r="D7" s="160">
        <v>50</v>
      </c>
    </row>
    <row r="8" spans="1:4" x14ac:dyDescent="0.25">
      <c r="A8" s="201" t="s">
        <v>774</v>
      </c>
      <c r="B8" s="72">
        <v>3627</v>
      </c>
      <c r="C8" s="61">
        <v>636</v>
      </c>
      <c r="D8" s="111">
        <v>2991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63.582089552238806</v>
      </c>
      <c r="C15" s="278">
        <f>D5/B5*100</f>
        <v>36.417910447761194</v>
      </c>
    </row>
    <row r="16" spans="1:4" ht="30" x14ac:dyDescent="0.25">
      <c r="A16" s="279" t="s">
        <v>821</v>
      </c>
      <c r="B16" s="283">
        <f>C4/B4*100</f>
        <v>18.816008893829906</v>
      </c>
      <c r="C16" s="280">
        <f>D4/B4*100</f>
        <v>81.183991106170097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63.582089552238806</v>
      </c>
      <c r="C22" s="278">
        <f t="shared" si="0"/>
        <v>36.417910447761194</v>
      </c>
    </row>
    <row r="23" spans="1:3" ht="30" x14ac:dyDescent="0.25">
      <c r="A23" s="279" t="s">
        <v>858</v>
      </c>
      <c r="B23" s="285">
        <f t="shared" si="0"/>
        <v>18.816008893829906</v>
      </c>
      <c r="C23" s="284">
        <f t="shared" si="0"/>
        <v>81.183991106170097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58.1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306</v>
      </c>
      <c r="C6" s="973">
        <v>284</v>
      </c>
      <c r="D6" s="945">
        <v>22</v>
      </c>
      <c r="E6" s="973">
        <v>250</v>
      </c>
      <c r="F6" s="973">
        <v>233</v>
      </c>
      <c r="G6" s="945">
        <v>17</v>
      </c>
      <c r="H6" s="599">
        <v>317</v>
      </c>
      <c r="I6" s="616">
        <v>293</v>
      </c>
      <c r="J6" s="945">
        <v>24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26</v>
      </c>
      <c r="I7" s="690">
        <v>26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16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148</v>
      </c>
      <c r="C14" s="751">
        <v>214</v>
      </c>
      <c r="D14" s="751">
        <v>208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44</v>
      </c>
      <c r="C16" s="1029">
        <v>26</v>
      </c>
      <c r="D16" s="751">
        <v>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58</v>
      </c>
      <c r="C17" s="752">
        <v>61</v>
      </c>
      <c r="D17" s="752">
        <v>80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5.0473186119873814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59.199999999999996</v>
      </c>
      <c r="C23" s="290">
        <f>C14/SUM(C12:C17)*100</f>
        <v>67.50788643533123</v>
      </c>
      <c r="D23" s="290">
        <f>D14/SUM(D12:D17)*100</f>
        <v>70.508474576271183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17.599999999999998</v>
      </c>
      <c r="C25" s="290">
        <f>C16/SUM(C12:C17)*100</f>
        <v>8.2018927444794958</v>
      </c>
      <c r="D25" s="290">
        <f>D16/SUM(D12:D17)*100</f>
        <v>2.3728813559322033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23.200000000000003</v>
      </c>
      <c r="C26" s="291">
        <f>C17/SUM(C12:C17)*100</f>
        <v>19.242902208201894</v>
      </c>
      <c r="D26" s="291">
        <f>D17/SUM(D12:D17)*100</f>
        <v>27.118644067796609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25.2</v>
      </c>
      <c r="C7" s="600">
        <v>30.1</v>
      </c>
      <c r="D7" s="600">
        <v>21.2</v>
      </c>
    </row>
    <row r="8" spans="1:6" x14ac:dyDescent="0.25">
      <c r="A8" s="695" t="s">
        <v>944</v>
      </c>
      <c r="B8" s="751">
        <v>18</v>
      </c>
      <c r="C8" s="751">
        <v>20.6</v>
      </c>
      <c r="D8" s="751">
        <v>30.4</v>
      </c>
    </row>
    <row r="9" spans="1:6" x14ac:dyDescent="0.25">
      <c r="A9" s="696" t="s">
        <v>224</v>
      </c>
      <c r="B9" s="752">
        <v>56.8</v>
      </c>
      <c r="C9" s="752">
        <v>49.4</v>
      </c>
      <c r="D9" s="752">
        <v>48.4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25.2</v>
      </c>
      <c r="C13" s="697">
        <f t="shared" ref="C13:D13" si="1">IF(ISBLANK(C7),"",C7)</f>
        <v>30.1</v>
      </c>
      <c r="D13" s="697">
        <f t="shared" si="1"/>
        <v>21.2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18</v>
      </c>
      <c r="C14" s="698">
        <f t="shared" si="2"/>
        <v>20.6</v>
      </c>
      <c r="D14" s="698">
        <f t="shared" si="2"/>
        <v>30.4</v>
      </c>
    </row>
    <row r="15" spans="1:6" x14ac:dyDescent="0.25">
      <c r="A15" s="702" t="s">
        <v>1630</v>
      </c>
      <c r="B15" s="699">
        <f t="shared" si="2"/>
        <v>56.8</v>
      </c>
      <c r="C15" s="699">
        <f t="shared" si="2"/>
        <v>49.4</v>
      </c>
      <c r="D15" s="699">
        <f t="shared" si="2"/>
        <v>48.4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25.2</v>
      </c>
      <c r="C18" s="697">
        <f t="shared" ref="C18:D18" si="4">IF(ISBLANK(C7),"",C7)</f>
        <v>30.1</v>
      </c>
      <c r="D18" s="697">
        <f t="shared" si="4"/>
        <v>21.2</v>
      </c>
    </row>
    <row r="19" spans="1:5" x14ac:dyDescent="0.25">
      <c r="A19" s="701" t="s">
        <v>1632</v>
      </c>
      <c r="B19" s="698">
        <f t="shared" ref="B19:D20" si="5">IF(ISBLANK(B8),"",B8)</f>
        <v>18</v>
      </c>
      <c r="C19" s="698">
        <f t="shared" si="5"/>
        <v>20.6</v>
      </c>
      <c r="D19" s="698">
        <f t="shared" si="5"/>
        <v>30.4</v>
      </c>
    </row>
    <row r="20" spans="1:5" x14ac:dyDescent="0.25">
      <c r="A20" s="702" t="s">
        <v>1633</v>
      </c>
      <c r="B20" s="699">
        <f t="shared" si="5"/>
        <v>56.8</v>
      </c>
      <c r="C20" s="699">
        <f t="shared" si="5"/>
        <v>49.4</v>
      </c>
      <c r="D20" s="699">
        <f t="shared" si="5"/>
        <v>48.4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</v>
      </c>
      <c r="C5" s="611">
        <v>98</v>
      </c>
      <c r="D5" s="1030">
        <v>99</v>
      </c>
      <c r="F5" s="28"/>
      <c r="G5" s="693">
        <f>A5</f>
        <v>2020</v>
      </c>
      <c r="H5" s="669">
        <f>IF(ISBLANK(B5),"",B5)</f>
        <v>100</v>
      </c>
      <c r="I5" s="618">
        <f t="shared" ref="H5:I7" si="0">IF(ISBLANK(C5),"",C5)</f>
        <v>98</v>
      </c>
    </row>
    <row r="6" spans="1:10" x14ac:dyDescent="0.25">
      <c r="A6" s="749">
        <v>2021</v>
      </c>
      <c r="B6" s="601">
        <v>112.2</v>
      </c>
      <c r="C6" s="612">
        <v>105.1</v>
      </c>
      <c r="D6" s="946">
        <v>108.8</v>
      </c>
      <c r="F6" s="44"/>
      <c r="G6" s="693">
        <f t="shared" ref="G6:G7" si="1">A6</f>
        <v>2021</v>
      </c>
      <c r="H6" s="670">
        <f t="shared" si="0"/>
        <v>112.2</v>
      </c>
      <c r="I6" s="619">
        <f t="shared" si="0"/>
        <v>105.1</v>
      </c>
    </row>
    <row r="7" spans="1:10" x14ac:dyDescent="0.25">
      <c r="A7" s="750">
        <v>2022</v>
      </c>
      <c r="B7" s="601">
        <v>88.6</v>
      </c>
      <c r="C7" s="612">
        <v>92.3</v>
      </c>
      <c r="D7" s="946">
        <v>90.6</v>
      </c>
      <c r="F7" s="44"/>
      <c r="G7" s="693">
        <f t="shared" si="1"/>
        <v>2022</v>
      </c>
      <c r="H7" s="671">
        <f t="shared" si="0"/>
        <v>88.6</v>
      </c>
      <c r="I7" s="620">
        <f t="shared" si="0"/>
        <v>92.3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</v>
      </c>
      <c r="I13" s="618">
        <f>IF(ISBLANK(C5),"",C5)</f>
        <v>98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112.2</v>
      </c>
      <c r="I14" s="619">
        <f t="shared" si="3"/>
        <v>105.1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88.6</v>
      </c>
      <c r="I15" s="620">
        <f t="shared" si="4"/>
        <v>92.3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Нова Варош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581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13626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257.2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13584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13995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310</v>
      </c>
      <c r="C63" s="548">
        <f>IF(ISBLANK('DEM2'!C7),"-",'DEM2'!C7)</f>
        <v>349</v>
      </c>
      <c r="D63" s="548"/>
      <c r="E63" s="548">
        <f>IF(ISBLANK('DEM2'!D8),"-",'DEM2'!D8)</f>
        <v>308</v>
      </c>
      <c r="F63" s="548">
        <f>IF(ISBLANK('DEM2'!C8),"-",'DEM2'!C8)</f>
        <v>350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394</v>
      </c>
      <c r="C64" s="317">
        <f>IF(ISBLANK('DEM2'!F7),"-",'DEM2'!F7)</f>
        <v>419</v>
      </c>
      <c r="D64" s="789"/>
      <c r="E64" s="317">
        <f>IF(ISBLANK('DEM2'!G8),"-",'DEM2'!G8)</f>
        <v>376</v>
      </c>
      <c r="F64" s="317">
        <f>IF(ISBLANK('DEM2'!F8),"-",'DEM2'!F8)</f>
        <v>399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274</v>
      </c>
      <c r="C65" s="345">
        <f>IF(ISBLANK('DEM2'!I7),"-",'DEM2'!I7)</f>
        <v>281</v>
      </c>
      <c r="D65" s="393"/>
      <c r="E65" s="345">
        <f>IF(ISBLANK('DEM2'!J8),"-",'DEM2'!J8)</f>
        <v>255</v>
      </c>
      <c r="F65" s="345">
        <f>IF(ISBLANK('DEM2'!I8),"-",'DEM2'!I8)</f>
        <v>266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911</v>
      </c>
      <c r="C66" s="348">
        <f>IF(ISBLANK('DEM2'!L7),"-",'DEM2'!L7)</f>
        <v>979</v>
      </c>
      <c r="D66" s="394"/>
      <c r="E66" s="348">
        <f>IF(ISBLANK('DEM2'!M8),"-",'DEM2'!M8)</f>
        <v>883</v>
      </c>
      <c r="F66" s="348">
        <f>IF(ISBLANK('DEM2'!L8),"-",'DEM2'!L8)</f>
        <v>943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957</v>
      </c>
      <c r="C67" s="345">
        <f>IF(ISBLANK('DEM2'!O7),"-",'DEM2'!O7)</f>
        <v>998</v>
      </c>
      <c r="D67" s="393"/>
      <c r="E67" s="345">
        <f>IF(ISBLANK('DEM2'!P8),"-",'DEM2'!P8)</f>
        <v>892</v>
      </c>
      <c r="F67" s="345">
        <f>IF(ISBLANK('DEM2'!O8),"-",'DEM2'!O8)</f>
        <v>928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3994</v>
      </c>
      <c r="C68" s="317">
        <f>IF(ISBLANK('DEM2'!R7),"-",'DEM2'!R7)</f>
        <v>4320</v>
      </c>
      <c r="D68" s="395"/>
      <c r="E68" s="317">
        <f>IF(ISBLANK('DEM2'!S8),"-",'DEM2'!S8)</f>
        <v>3926</v>
      </c>
      <c r="F68" s="317">
        <f>IF(ISBLANK('DEM2'!R8),"-",'DEM2'!R8)</f>
        <v>4270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6824</v>
      </c>
      <c r="C69" s="463">
        <f>IF(ISBLANK('DEM2'!U7),"-",'DEM2'!U7)</f>
        <v>6925</v>
      </c>
      <c r="D69" s="799"/>
      <c r="E69" s="463">
        <f>IF(ISBLANK('DEM2'!V8),"-",'DEM2'!V8)</f>
        <v>6731</v>
      </c>
      <c r="F69" s="463">
        <f>IF(ISBLANK('DEM2'!U8),"-",'DEM2'!U8)</f>
        <v>6895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10.9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10.3</v>
      </c>
      <c r="G117" s="801">
        <f>IF(ISBLANK('DEM2'!E25),"-",'DEM2'!E25)</f>
        <v>20.399999999999999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2849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3835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65790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1177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40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128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14.2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1223829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89816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416722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265826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30583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16267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1194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852239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62545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887665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65145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104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690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481877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3627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2904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1128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10081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3598</v>
      </c>
      <c r="C300" s="808">
        <f>IF(ISBLANK(POLJ3!C4),"-",POLJ3!C4)</f>
        <v>677</v>
      </c>
      <c r="D300" s="1153">
        <f>IF(ISBLANK(POLJ3!D4),"-",POLJ3!D4)</f>
        <v>2921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5360</v>
      </c>
      <c r="C301" s="789">
        <f>IF(ISBLANK(POLJ3!C5),"-",POLJ3!C5)</f>
        <v>3408</v>
      </c>
      <c r="D301" s="1154">
        <f>IF(ISBLANK(POLJ3!D5),"-",POLJ3!D5)</f>
        <v>1952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80</v>
      </c>
      <c r="C303" s="791">
        <f>IF(ISBLANK(POLJ3!C7),"-",POLJ3!C7)</f>
        <v>30</v>
      </c>
      <c r="D303" s="1164">
        <f>IF(ISBLANK(POLJ3!D7),"-",POLJ3!D7)</f>
        <v>50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3627</v>
      </c>
      <c r="C304" s="807">
        <f>IF(ISBLANK(POLJ3!C8),"-",POLJ3!C8)</f>
        <v>636</v>
      </c>
      <c r="D304" s="1122">
        <f>IF(ISBLANK(POLJ3!D8),"-",POLJ3!D8)</f>
        <v>2991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119.89</v>
      </c>
      <c r="C310" s="1123"/>
      <c r="D310" s="3"/>
      <c r="E310" s="5"/>
      <c r="F310" s="5"/>
      <c r="G310" s="815" t="s">
        <v>854</v>
      </c>
      <c r="H310" s="816">
        <f>IF(ISBLANK(POLJ2!H3),"-",POLJ2!H3)</f>
        <v>8257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6305.87</v>
      </c>
      <c r="C311" s="1124"/>
      <c r="D311" s="3"/>
      <c r="E311" s="5"/>
      <c r="F311" s="5"/>
      <c r="G311" s="810" t="s">
        <v>855</v>
      </c>
      <c r="H311" s="248">
        <f>IF(ISBLANK(POLJ2!H4),"-",POLJ2!H4)</f>
        <v>4047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1178.08</v>
      </c>
      <c r="C312" s="1124"/>
      <c r="D312" s="3"/>
      <c r="E312" s="5"/>
      <c r="F312" s="5"/>
      <c r="G312" s="810" t="s">
        <v>856</v>
      </c>
      <c r="H312" s="248">
        <f>IF(ISBLANK(POLJ2!H5),"-",POLJ2!H5)</f>
        <v>13730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7.0000000000000007E-2</v>
      </c>
      <c r="C313" s="1124"/>
      <c r="D313" s="3"/>
      <c r="E313" s="5"/>
      <c r="F313" s="5"/>
      <c r="G313" s="812" t="s">
        <v>857</v>
      </c>
      <c r="H313" s="249">
        <f>IF(ISBLANK(POLJ2!H6),"-",POLJ2!H6)</f>
        <v>33431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0.77</v>
      </c>
      <c r="C314" s="1124"/>
      <c r="D314" s="3"/>
      <c r="E314" s="5"/>
      <c r="F314" s="5"/>
      <c r="G314" s="814" t="s">
        <v>847</v>
      </c>
      <c r="H314" s="817">
        <f>IF(ISBLANK(POLJ2!H7),"-",POLJ2!H7)</f>
        <v>59465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17794.27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25398.95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317</v>
      </c>
      <c r="I364" s="808">
        <f>IF(ISBLANK(OBRAZ2!I6),"-",OBRAZ2!I6)</f>
        <v>293</v>
      </c>
      <c r="J364" s="808">
        <f>IF(ISBLANK(OBRAZ2!J6),"-",OBRAZ2!J6)</f>
        <v>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26</v>
      </c>
      <c r="I365" s="416">
        <f>IF(ISBLANK(OBRAZ2!I7),"-",OBRAZ2!I7)</f>
        <v>26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58.1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87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5.0473186119873814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59.199999999999996</v>
      </c>
      <c r="I377" s="851">
        <f>IF(ISBLANK(OBRAZ2!C14),"-",OBRAZ2!C23)</f>
        <v>67.50788643533123</v>
      </c>
      <c r="J377" s="851">
        <f>IF(ISBLANK(OBRAZ2!D14),"-",OBRAZ2!D23)</f>
        <v>70.508474576271183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17.599999999999998</v>
      </c>
      <c r="I379" s="851">
        <f>IF(ISBLANK(OBRAZ2!C16),"-",OBRAZ2!C25)</f>
        <v>8.2018927444794958</v>
      </c>
      <c r="J379" s="851">
        <f>IF(ISBLANK(OBRAZ2!D16),"-",OBRAZ2!D25)</f>
        <v>2.3728813559322033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23.200000000000003</v>
      </c>
      <c r="I380" s="852">
        <f>IF(ISBLANK(OBRAZ2!C17),"-",OBRAZ2!C26)</f>
        <v>19.242902208201894</v>
      </c>
      <c r="J380" s="852">
        <f>IF(ISBLANK(OBRAZ2!D17),"-",OBRAZ2!D26)</f>
        <v>27.118644067796609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325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373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105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92.1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0.33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119.6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88.1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1613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269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2242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0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0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130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634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40.200000000000003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0.9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15.9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71.599999999999994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29.6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719.36300000000006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83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4210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4150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21284.13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15.04063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96</v>
      </c>
      <c r="D696" s="3"/>
      <c r="E696" s="5"/>
      <c r="F696" s="5"/>
      <c r="G696" s="837">
        <v>2012</v>
      </c>
      <c r="H696" s="835">
        <f>IF(ISBLANK(INDEKSI2!B5),"-",INDEKSI2!B5)</f>
        <v>29.05</v>
      </c>
      <c r="I696" s="835">
        <f>IF(ISBLANK(INDEKSI2!C5),"-",INDEKSI2!C5)</f>
        <v>84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41.55</v>
      </c>
      <c r="D697" s="3"/>
      <c r="E697" s="5"/>
      <c r="F697" s="5"/>
      <c r="G697" s="838">
        <v>2013</v>
      </c>
      <c r="H697" s="559">
        <f>IF(ISBLANK(INDEKSI2!B6),"-",INDEKSI2!B6)</f>
        <v>29.7</v>
      </c>
      <c r="I697" s="559">
        <f>IF(ISBLANK(INDEKSI2!C6),"-",INDEKSI2!C6)</f>
        <v>90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20694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1482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86762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2669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1</v>
      </c>
      <c r="E6" s="612">
        <v>3</v>
      </c>
      <c r="F6" s="1033">
        <v>31</v>
      </c>
      <c r="G6" s="612">
        <v>15</v>
      </c>
      <c r="H6" s="980">
        <v>16</v>
      </c>
      <c r="I6" s="1034">
        <v>12</v>
      </c>
      <c r="J6" s="612">
        <v>10.6</v>
      </c>
      <c r="K6" s="1035">
        <v>13.7</v>
      </c>
      <c r="L6" s="1033">
        <v>117</v>
      </c>
      <c r="M6" s="612">
        <v>53</v>
      </c>
      <c r="N6" s="1028">
        <v>64</v>
      </c>
      <c r="O6" s="1034">
        <v>52.9</v>
      </c>
      <c r="P6" s="612">
        <v>46.9</v>
      </c>
      <c r="Q6" s="1028">
        <v>59.3</v>
      </c>
      <c r="R6" s="1033">
        <v>102</v>
      </c>
      <c r="S6" s="612">
        <v>49</v>
      </c>
      <c r="T6" s="1035">
        <v>53</v>
      </c>
    </row>
    <row r="7" spans="1:20" x14ac:dyDescent="0.25">
      <c r="A7" s="286">
        <v>2021</v>
      </c>
      <c r="B7" s="602">
        <v>1</v>
      </c>
      <c r="C7" s="601">
        <v>3</v>
      </c>
      <c r="D7" s="612">
        <v>1</v>
      </c>
      <c r="E7" s="612">
        <v>2</v>
      </c>
      <c r="F7" s="1033">
        <v>69</v>
      </c>
      <c r="G7" s="612">
        <v>32</v>
      </c>
      <c r="H7" s="980">
        <v>37</v>
      </c>
      <c r="I7" s="1034">
        <v>27.8</v>
      </c>
      <c r="J7" s="612">
        <v>23.5</v>
      </c>
      <c r="K7" s="1035">
        <v>32.9</v>
      </c>
      <c r="L7" s="1033">
        <v>161</v>
      </c>
      <c r="M7" s="612">
        <v>89</v>
      </c>
      <c r="N7" s="1028">
        <v>72</v>
      </c>
      <c r="O7" s="1034">
        <v>67.900000000000006</v>
      </c>
      <c r="P7" s="612">
        <v>71.2</v>
      </c>
      <c r="Q7" s="1028">
        <v>64.3</v>
      </c>
      <c r="R7" s="1033">
        <v>87</v>
      </c>
      <c r="S7" s="612">
        <v>41</v>
      </c>
      <c r="T7" s="1035">
        <v>46</v>
      </c>
    </row>
    <row r="8" spans="1:20" x14ac:dyDescent="0.25">
      <c r="A8" s="219">
        <v>2022</v>
      </c>
      <c r="B8" s="617">
        <v>1</v>
      </c>
      <c r="C8" s="947">
        <v>2</v>
      </c>
      <c r="D8" s="981">
        <v>1</v>
      </c>
      <c r="E8" s="981">
        <v>1</v>
      </c>
      <c r="F8" s="1036">
        <v>67</v>
      </c>
      <c r="G8" s="981">
        <v>33</v>
      </c>
      <c r="H8" s="979">
        <v>34</v>
      </c>
      <c r="I8" s="754">
        <v>29.4</v>
      </c>
      <c r="J8" s="981">
        <v>26.8</v>
      </c>
      <c r="K8" s="1037">
        <v>32.4</v>
      </c>
      <c r="L8" s="1036">
        <v>141</v>
      </c>
      <c r="M8" s="981">
        <v>81</v>
      </c>
      <c r="N8" s="691">
        <v>60</v>
      </c>
      <c r="O8" s="754">
        <v>58.1</v>
      </c>
      <c r="P8" s="981">
        <v>61.8</v>
      </c>
      <c r="Q8" s="691">
        <v>53.8</v>
      </c>
      <c r="R8" s="1036">
        <v>87</v>
      </c>
      <c r="S8" s="981">
        <v>48</v>
      </c>
      <c r="T8" s="1037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325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373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89.779005524861873</v>
      </c>
      <c r="C21" s="739">
        <f>B10/(B7+B10)*100</f>
        <v>10.220994475138122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97.38903394255874</v>
      </c>
      <c r="C22" s="739">
        <f>B11/(B8+B11)*100</f>
        <v>2.610966057441253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89.779005524861873</v>
      </c>
      <c r="C26" s="739">
        <f>C21</f>
        <v>10.220994475138122</v>
      </c>
    </row>
    <row r="27" spans="1:10" ht="24.75" x14ac:dyDescent="0.25">
      <c r="A27" s="742" t="s">
        <v>1407</v>
      </c>
      <c r="B27" s="739">
        <f>B22</f>
        <v>97.38903394255874</v>
      </c>
      <c r="C27" s="739">
        <f>C22</f>
        <v>2.610966057441253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5</v>
      </c>
      <c r="D5" s="914" t="s">
        <v>5</v>
      </c>
      <c r="E5" s="211"/>
      <c r="F5" s="125">
        <v>2021</v>
      </c>
      <c r="G5" s="70">
        <v>6</v>
      </c>
      <c r="H5" s="55">
        <v>1</v>
      </c>
      <c r="I5" s="110">
        <v>5</v>
      </c>
      <c r="J5" s="70">
        <v>12</v>
      </c>
      <c r="K5" s="55">
        <v>0</v>
      </c>
      <c r="L5" s="110">
        <v>12</v>
      </c>
      <c r="M5" s="70">
        <v>302</v>
      </c>
      <c r="N5" s="55">
        <v>411</v>
      </c>
      <c r="O5" s="70">
        <v>42</v>
      </c>
      <c r="P5" s="110">
        <v>8</v>
      </c>
    </row>
    <row r="6" spans="1:16" x14ac:dyDescent="0.25">
      <c r="A6" s="923" t="s">
        <v>259</v>
      </c>
      <c r="B6" s="1096">
        <v>0</v>
      </c>
      <c r="C6" s="1097">
        <v>11</v>
      </c>
      <c r="D6" s="915" t="s">
        <v>5</v>
      </c>
      <c r="E6" s="254"/>
      <c r="F6" s="125">
        <v>2022</v>
      </c>
      <c r="G6" s="212">
        <v>6</v>
      </c>
      <c r="H6" s="58">
        <v>1</v>
      </c>
      <c r="I6" s="160">
        <v>5</v>
      </c>
      <c r="J6" s="212">
        <v>11</v>
      </c>
      <c r="K6" s="58">
        <v>0</v>
      </c>
      <c r="L6" s="160">
        <v>11</v>
      </c>
      <c r="M6" s="212">
        <v>325</v>
      </c>
      <c r="N6" s="58">
        <v>373</v>
      </c>
      <c r="O6" s="212">
        <v>37</v>
      </c>
      <c r="P6" s="160">
        <v>10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1</v>
      </c>
      <c r="I7" s="169">
        <v>5</v>
      </c>
      <c r="J7" s="167"/>
      <c r="K7" s="94"/>
      <c r="L7" s="169"/>
      <c r="M7" s="167">
        <v>335</v>
      </c>
      <c r="N7" s="94">
        <v>363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90.4</v>
      </c>
      <c r="C5" s="611">
        <v>90.8</v>
      </c>
      <c r="D5" s="945">
        <v>90</v>
      </c>
      <c r="E5" s="610"/>
      <c r="F5" s="611"/>
      <c r="G5" s="945"/>
      <c r="H5" s="610"/>
      <c r="I5" s="611"/>
      <c r="J5" s="945"/>
      <c r="K5" s="610">
        <v>140</v>
      </c>
      <c r="L5" s="611">
        <v>68</v>
      </c>
      <c r="M5" s="945">
        <v>72</v>
      </c>
      <c r="N5" s="610">
        <v>98.6</v>
      </c>
      <c r="O5" s="611">
        <v>100</v>
      </c>
      <c r="P5" s="945">
        <v>97.3</v>
      </c>
      <c r="Q5" s="610">
        <v>0.4</v>
      </c>
      <c r="R5" s="611">
        <v>0</v>
      </c>
      <c r="S5" s="945">
        <v>0.9</v>
      </c>
    </row>
    <row r="6" spans="1:19" x14ac:dyDescent="0.25">
      <c r="A6" s="286">
        <v>2021</v>
      </c>
      <c r="B6" s="457">
        <v>92</v>
      </c>
      <c r="C6" s="458">
        <v>90.5</v>
      </c>
      <c r="D6" s="976">
        <v>93.7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126</v>
      </c>
      <c r="L6" s="458">
        <v>58</v>
      </c>
      <c r="M6" s="976">
        <v>68</v>
      </c>
      <c r="N6" s="457">
        <v>104.1</v>
      </c>
      <c r="O6" s="458">
        <v>100</v>
      </c>
      <c r="P6" s="976">
        <v>107.9</v>
      </c>
      <c r="Q6" s="457">
        <v>0.1</v>
      </c>
      <c r="R6" s="458">
        <v>0</v>
      </c>
      <c r="S6" s="976">
        <v>0.3</v>
      </c>
    </row>
    <row r="7" spans="1:19" x14ac:dyDescent="0.25">
      <c r="A7" s="286">
        <v>2022</v>
      </c>
      <c r="B7" s="601">
        <v>92.3</v>
      </c>
      <c r="C7" s="612">
        <v>92</v>
      </c>
      <c r="D7" s="980">
        <v>92.6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105</v>
      </c>
      <c r="L7" s="612">
        <v>51</v>
      </c>
      <c r="M7" s="980">
        <v>54</v>
      </c>
      <c r="N7" s="601">
        <v>92.1</v>
      </c>
      <c r="O7" s="612">
        <v>91.1</v>
      </c>
      <c r="P7" s="980">
        <v>93.1</v>
      </c>
      <c r="Q7" s="601">
        <v>-0.5</v>
      </c>
      <c r="R7" s="612">
        <v>-0.3</v>
      </c>
      <c r="S7" s="980">
        <v>-0.8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416722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30583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44</v>
      </c>
      <c r="C5" s="616">
        <v>43</v>
      </c>
      <c r="D5" s="616">
        <v>1</v>
      </c>
      <c r="E5" s="599">
        <v>171</v>
      </c>
      <c r="F5" s="616">
        <v>108</v>
      </c>
      <c r="G5" s="945">
        <v>63</v>
      </c>
      <c r="H5" s="616">
        <v>149</v>
      </c>
      <c r="I5" s="616">
        <v>49</v>
      </c>
      <c r="J5" s="616">
        <v>100</v>
      </c>
      <c r="K5" s="217">
        <f>SUM(B5,E5,H5)</f>
        <v>364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24</v>
      </c>
      <c r="C6" s="612">
        <v>23</v>
      </c>
      <c r="D6" s="946">
        <v>1</v>
      </c>
      <c r="E6" s="601">
        <v>169</v>
      </c>
      <c r="F6" s="612">
        <v>102</v>
      </c>
      <c r="G6" s="946">
        <v>67</v>
      </c>
      <c r="H6" s="601">
        <v>130</v>
      </c>
      <c r="I6" s="612">
        <v>38</v>
      </c>
      <c r="J6" s="612">
        <v>92</v>
      </c>
      <c r="K6" s="218">
        <f>SUM(B6,E6,H6)</f>
        <v>323</v>
      </c>
      <c r="M6" s="105" t="s">
        <v>284</v>
      </c>
      <c r="N6" s="171">
        <f>IF(ISBLANK(J7),"",J7)</f>
        <v>83</v>
      </c>
      <c r="O6" s="80">
        <f>IF(ISBLANK(I7),"",I7)</f>
        <v>36</v>
      </c>
      <c r="P6" s="211"/>
    </row>
    <row r="7" spans="1:17" ht="24.75" x14ac:dyDescent="0.25">
      <c r="A7" s="218">
        <v>2023</v>
      </c>
      <c r="B7" s="601">
        <v>11</v>
      </c>
      <c r="C7" s="612">
        <v>11</v>
      </c>
      <c r="D7" s="946">
        <v>0</v>
      </c>
      <c r="E7" s="601">
        <v>149</v>
      </c>
      <c r="F7" s="612">
        <v>90</v>
      </c>
      <c r="G7" s="946">
        <v>59</v>
      </c>
      <c r="H7" s="601">
        <v>119</v>
      </c>
      <c r="I7" s="612">
        <v>36</v>
      </c>
      <c r="J7" s="612">
        <v>83</v>
      </c>
      <c r="K7" s="218">
        <f>SUM(B7,E7,H7)</f>
        <v>279</v>
      </c>
      <c r="M7" s="106" t="s">
        <v>285</v>
      </c>
      <c r="N7" s="220">
        <f>IF(ISBLANK(G7),"",G7)</f>
        <v>59</v>
      </c>
      <c r="O7" s="107">
        <f>IF(ISBLANK(F7),"",F7)</f>
        <v>90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11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83</v>
      </c>
      <c r="O13" s="80">
        <f>IF(ISBLANK(I7),"",I7)</f>
        <v>36</v>
      </c>
      <c r="P13" s="211"/>
    </row>
    <row r="14" spans="1:17" ht="27.75" customHeight="1" x14ac:dyDescent="0.25">
      <c r="M14" s="106" t="s">
        <v>515</v>
      </c>
      <c r="N14" s="220">
        <f>IF(ISBLANK(G7),"",G7)</f>
        <v>59</v>
      </c>
      <c r="O14" s="107">
        <f>IF(ISBLANK(F7),"",F7)</f>
        <v>90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11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46</v>
      </c>
      <c r="F21" s="616">
        <v>27</v>
      </c>
      <c r="G21" s="945">
        <v>19</v>
      </c>
      <c r="H21" s="616">
        <v>44</v>
      </c>
      <c r="I21" s="616">
        <v>18</v>
      </c>
      <c r="J21" s="616">
        <v>26</v>
      </c>
      <c r="K21" s="217">
        <f>SUM(B21,E21,H21)</f>
        <v>90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</v>
      </c>
      <c r="C22" s="1028">
        <v>12</v>
      </c>
      <c r="D22" s="980">
        <v>6</v>
      </c>
      <c r="E22" s="1034">
        <v>43</v>
      </c>
      <c r="F22" s="1028">
        <v>21</v>
      </c>
      <c r="G22" s="980">
        <v>22</v>
      </c>
      <c r="H22" s="1034">
        <v>44</v>
      </c>
      <c r="I22" s="1028">
        <v>11</v>
      </c>
      <c r="J22" s="1028">
        <v>33</v>
      </c>
      <c r="K22" s="218">
        <f>SUM(B22,E22,H22)</f>
        <v>105</v>
      </c>
      <c r="M22" s="105" t="s">
        <v>284</v>
      </c>
      <c r="N22" s="171">
        <f>IF(ISBLANK(J23),"",J23)</f>
        <v>23</v>
      </c>
      <c r="O22" s="80">
        <f>IF(ISBLANK(I23),"",I23)</f>
        <v>16</v>
      </c>
      <c r="P22" s="211"/>
    </row>
    <row r="23" spans="1:17" ht="24.75" x14ac:dyDescent="0.25">
      <c r="A23" s="218">
        <v>2022</v>
      </c>
      <c r="B23" s="1034">
        <v>19</v>
      </c>
      <c r="C23" s="1028">
        <v>19</v>
      </c>
      <c r="D23" s="980">
        <v>0</v>
      </c>
      <c r="E23" s="1034">
        <v>49</v>
      </c>
      <c r="F23" s="1028">
        <v>34</v>
      </c>
      <c r="G23" s="980">
        <v>15</v>
      </c>
      <c r="H23" s="1034">
        <v>39</v>
      </c>
      <c r="I23" s="1028">
        <v>16</v>
      </c>
      <c r="J23" s="1028">
        <v>23</v>
      </c>
      <c r="K23" s="218">
        <f>SUM(B23,E23,H23)</f>
        <v>107</v>
      </c>
      <c r="M23" s="106" t="s">
        <v>285</v>
      </c>
      <c r="N23" s="220">
        <f>IF(ISBLANK(G23),"",G23)</f>
        <v>15</v>
      </c>
      <c r="O23" s="107">
        <f>IF(ISBLANK(F23),"",F23)</f>
        <v>34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19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</v>
      </c>
      <c r="O29" s="80">
        <f>IF(ISBLANK(I23),"",I23)</f>
        <v>16</v>
      </c>
      <c r="P29" s="211"/>
    </row>
    <row r="30" spans="1:17" ht="27.75" customHeight="1" x14ac:dyDescent="0.25">
      <c r="M30" s="106" t="s">
        <v>515</v>
      </c>
      <c r="N30" s="220">
        <f>IF(ISBLANK(G23),"",G23)</f>
        <v>15</v>
      </c>
      <c r="O30" s="107">
        <f>IF(ISBLANK(F23),"",F23)</f>
        <v>34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19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265826</v>
      </c>
      <c r="D5" s="253"/>
    </row>
    <row r="6" spans="1:4" ht="30" x14ac:dyDescent="0.25">
      <c r="A6" s="686" t="s">
        <v>474</v>
      </c>
      <c r="B6" s="617">
        <v>150896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0.3</v>
      </c>
      <c r="J6" s="458">
        <v>0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</v>
      </c>
      <c r="C5" s="207">
        <v>18</v>
      </c>
      <c r="G5" s="113"/>
      <c r="H5" s="174" t="s">
        <v>586</v>
      </c>
      <c r="I5" s="207">
        <v>5</v>
      </c>
      <c r="J5" s="207">
        <v>7</v>
      </c>
    </row>
    <row r="6" spans="1:13" ht="15" customHeight="1" x14ac:dyDescent="0.25">
      <c r="A6" s="175" t="s">
        <v>587</v>
      </c>
      <c r="B6" s="208">
        <v>621</v>
      </c>
      <c r="C6" s="208">
        <v>70</v>
      </c>
      <c r="G6" s="113"/>
      <c r="H6" s="175" t="s">
        <v>587</v>
      </c>
      <c r="I6" s="208">
        <v>128</v>
      </c>
      <c r="J6" s="208">
        <v>31</v>
      </c>
    </row>
    <row r="7" spans="1:13" ht="15" customHeight="1" x14ac:dyDescent="0.25">
      <c r="A7" s="175" t="s">
        <v>588</v>
      </c>
      <c r="B7" s="208">
        <v>1330</v>
      </c>
      <c r="C7" s="208">
        <v>929</v>
      </c>
      <c r="G7" s="113"/>
      <c r="H7" s="175" t="s">
        <v>588</v>
      </c>
      <c r="I7" s="208">
        <v>726</v>
      </c>
      <c r="J7" s="208">
        <v>342</v>
      </c>
    </row>
    <row r="8" spans="1:13" ht="15" customHeight="1" x14ac:dyDescent="0.25">
      <c r="A8" s="175" t="s">
        <v>589</v>
      </c>
      <c r="B8" s="208">
        <v>1783</v>
      </c>
      <c r="C8" s="208">
        <v>1803</v>
      </c>
      <c r="G8" s="113"/>
      <c r="H8" s="175" t="s">
        <v>589</v>
      </c>
      <c r="I8" s="208">
        <v>1393</v>
      </c>
      <c r="J8" s="208">
        <v>1306</v>
      </c>
    </row>
    <row r="9" spans="1:13" ht="15" customHeight="1" x14ac:dyDescent="0.25">
      <c r="A9" s="175" t="s">
        <v>590</v>
      </c>
      <c r="B9" s="208">
        <v>2925</v>
      </c>
      <c r="C9" s="208">
        <v>3701</v>
      </c>
      <c r="G9" s="113"/>
      <c r="H9" s="175" t="s">
        <v>590</v>
      </c>
      <c r="I9" s="208">
        <v>2810</v>
      </c>
      <c r="J9" s="208">
        <v>3578</v>
      </c>
    </row>
    <row r="10" spans="1:13" ht="15" customHeight="1" x14ac:dyDescent="0.25">
      <c r="A10" s="175" t="s">
        <v>591</v>
      </c>
      <c r="B10" s="208">
        <v>270</v>
      </c>
      <c r="C10" s="208">
        <v>354</v>
      </c>
      <c r="G10" s="113"/>
      <c r="H10" s="175" t="s">
        <v>591</v>
      </c>
      <c r="I10" s="208">
        <v>300</v>
      </c>
      <c r="J10" s="208">
        <v>343</v>
      </c>
    </row>
    <row r="11" spans="1:13" ht="15" customHeight="1" x14ac:dyDescent="0.25">
      <c r="A11" s="176" t="s">
        <v>592</v>
      </c>
      <c r="B11" s="209">
        <v>401</v>
      </c>
      <c r="C11" s="209">
        <v>374</v>
      </c>
      <c r="G11" s="113"/>
      <c r="H11" s="176" t="s">
        <v>592</v>
      </c>
      <c r="I11" s="209">
        <v>632</v>
      </c>
      <c r="J11" s="209">
        <v>493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</v>
      </c>
      <c r="C17" s="178">
        <f>IF(ISBLANK(C5),"0",C5)</f>
        <v>18</v>
      </c>
      <c r="G17" s="113"/>
      <c r="H17" s="174" t="s">
        <v>586</v>
      </c>
      <c r="I17" s="177">
        <f>IF(ISBLANK(I5),"0",I5)</f>
        <v>5</v>
      </c>
      <c r="J17" s="178">
        <f>IF(ISBLANK(J5),"0",J5)</f>
        <v>7</v>
      </c>
    </row>
    <row r="18" spans="1:13" ht="15" customHeight="1" x14ac:dyDescent="0.25">
      <c r="A18" s="175" t="s">
        <v>587</v>
      </c>
      <c r="B18" s="179">
        <f t="shared" ref="B18:C18" si="0">IF(ISBLANK(B6),"0",B6)</f>
        <v>621</v>
      </c>
      <c r="C18" s="180">
        <f t="shared" si="0"/>
        <v>70</v>
      </c>
      <c r="G18" s="113"/>
      <c r="H18" s="175" t="s">
        <v>587</v>
      </c>
      <c r="I18" s="179">
        <f t="shared" ref="I18:J18" si="1">IF(ISBLANK(I6),"0",I6)</f>
        <v>128</v>
      </c>
      <c r="J18" s="180">
        <f t="shared" si="1"/>
        <v>31</v>
      </c>
    </row>
    <row r="19" spans="1:13" ht="15" customHeight="1" x14ac:dyDescent="0.25">
      <c r="A19" s="175" t="s">
        <v>588</v>
      </c>
      <c r="B19" s="179">
        <f t="shared" ref="B19:C19" si="2">IF(ISBLANK(B7),"0",B7)</f>
        <v>1330</v>
      </c>
      <c r="C19" s="180">
        <f t="shared" si="2"/>
        <v>929</v>
      </c>
      <c r="G19" s="113"/>
      <c r="H19" s="175" t="s">
        <v>588</v>
      </c>
      <c r="I19" s="179">
        <f t="shared" ref="I19:J19" si="3">IF(ISBLANK(I7),"0",I7)</f>
        <v>726</v>
      </c>
      <c r="J19" s="180">
        <f t="shared" si="3"/>
        <v>342</v>
      </c>
    </row>
    <row r="20" spans="1:13" ht="15" customHeight="1" x14ac:dyDescent="0.25">
      <c r="A20" s="175" t="s">
        <v>589</v>
      </c>
      <c r="B20" s="179">
        <f t="shared" ref="B20:C20" si="4">IF(ISBLANK(B8),"0",B8)</f>
        <v>1783</v>
      </c>
      <c r="C20" s="180">
        <f t="shared" si="4"/>
        <v>1803</v>
      </c>
      <c r="G20" s="113"/>
      <c r="H20" s="175" t="s">
        <v>589</v>
      </c>
      <c r="I20" s="179">
        <f t="shared" ref="I20:J20" si="5">IF(ISBLANK(I8),"0",I8)</f>
        <v>1393</v>
      </c>
      <c r="J20" s="180">
        <f t="shared" si="5"/>
        <v>1306</v>
      </c>
    </row>
    <row r="21" spans="1:13" ht="15" customHeight="1" x14ac:dyDescent="0.25">
      <c r="A21" s="175" t="s">
        <v>590</v>
      </c>
      <c r="B21" s="179">
        <f t="shared" ref="B21:C21" si="6">IF(ISBLANK(B9),"0",B9)</f>
        <v>2925</v>
      </c>
      <c r="C21" s="180">
        <f t="shared" si="6"/>
        <v>3701</v>
      </c>
      <c r="G21" s="113"/>
      <c r="H21" s="175" t="s">
        <v>590</v>
      </c>
      <c r="I21" s="179">
        <f t="shared" ref="I21:J21" si="7">IF(ISBLANK(I9),"0",I9)</f>
        <v>2810</v>
      </c>
      <c r="J21" s="180">
        <f t="shared" si="7"/>
        <v>3578</v>
      </c>
    </row>
    <row r="22" spans="1:13" ht="15" customHeight="1" x14ac:dyDescent="0.25">
      <c r="A22" s="175" t="s">
        <v>591</v>
      </c>
      <c r="B22" s="179">
        <f t="shared" ref="B22:C22" si="8">IF(ISBLANK(B10),"0",B10)</f>
        <v>270</v>
      </c>
      <c r="C22" s="180">
        <f t="shared" si="8"/>
        <v>354</v>
      </c>
      <c r="G22" s="113"/>
      <c r="H22" s="175" t="s">
        <v>591</v>
      </c>
      <c r="I22" s="179">
        <f t="shared" ref="I22:J22" si="9">IF(ISBLANK(I10),"0",I10)</f>
        <v>300</v>
      </c>
      <c r="J22" s="180">
        <f t="shared" si="9"/>
        <v>343</v>
      </c>
    </row>
    <row r="23" spans="1:13" ht="15" customHeight="1" x14ac:dyDescent="0.25">
      <c r="A23" s="176" t="s">
        <v>592</v>
      </c>
      <c r="B23" s="181">
        <f t="shared" ref="B23:C23" si="10">IF(ISBLANK(B11),"0",B11)</f>
        <v>401</v>
      </c>
      <c r="C23" s="182">
        <f t="shared" si="10"/>
        <v>374</v>
      </c>
      <c r="G23" s="113"/>
      <c r="H23" s="176" t="s">
        <v>592</v>
      </c>
      <c r="I23" s="181">
        <f t="shared" ref="I23:J23" si="11">IF(ISBLANK(I11),"0",I11)</f>
        <v>632</v>
      </c>
      <c r="J23" s="182">
        <f t="shared" si="11"/>
        <v>493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0.2585385766770989</v>
      </c>
      <c r="C29" s="184">
        <f>C17/SUM(C17:C23)*100</f>
        <v>0.24831011173955028</v>
      </c>
      <c r="D29" s="253"/>
      <c r="E29" s="253"/>
      <c r="G29" s="113"/>
      <c r="H29" s="174" t="s">
        <v>593</v>
      </c>
      <c r="I29" s="184">
        <f>I17/SUM(I17:I23)*100</f>
        <v>8.3416750083416744E-2</v>
      </c>
      <c r="J29" s="184">
        <f>J17/SUM(J17:J23)*100</f>
        <v>0.11475409836065574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8.4501292692883379</v>
      </c>
      <c r="C30" s="185">
        <f>C18/SUM(C17:C23)*100</f>
        <v>0.96565043454269561</v>
      </c>
      <c r="D30" s="253"/>
      <c r="E30" s="253"/>
      <c r="G30" s="113"/>
      <c r="H30" s="175" t="s">
        <v>594</v>
      </c>
      <c r="I30" s="185">
        <f>I18/SUM(I17:I23)*100</f>
        <v>2.1354688021354691</v>
      </c>
      <c r="J30" s="185">
        <f>J18/SUM(J17:J23)*100</f>
        <v>0.50819672131147542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18.097700367396925</v>
      </c>
      <c r="C31" s="185">
        <f>C19/SUM(C17:C23)*100</f>
        <v>12.815560767002346</v>
      </c>
      <c r="D31" s="253"/>
      <c r="E31" s="253"/>
      <c r="G31" s="113"/>
      <c r="H31" s="175" t="s">
        <v>595</v>
      </c>
      <c r="I31" s="185">
        <f>I19/SUM(I17:I23)*100</f>
        <v>12.112112112112113</v>
      </c>
      <c r="J31" s="185">
        <f>J19/SUM(J17:J23)*100</f>
        <v>5.6065573770491799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24.261804327119336</v>
      </c>
      <c r="C32" s="185">
        <f>C20/SUM(C17:C23)*100</f>
        <v>24.872396192578286</v>
      </c>
      <c r="D32" s="253"/>
      <c r="E32" s="253"/>
      <c r="G32" s="113"/>
      <c r="H32" s="175" t="s">
        <v>596</v>
      </c>
      <c r="I32" s="185">
        <f>I20/SUM(I17:I23)*100</f>
        <v>23.239906573239907</v>
      </c>
      <c r="J32" s="185">
        <f>J20/SUM(J17:J23)*100</f>
        <v>21.409836065573771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39.801333514763911</v>
      </c>
      <c r="C33" s="185">
        <f>C21/SUM(C17:C23)*100</f>
        <v>51.055317974893086</v>
      </c>
      <c r="D33" s="253"/>
      <c r="E33" s="253"/>
      <c r="G33" s="113"/>
      <c r="H33" s="175" t="s">
        <v>597</v>
      </c>
      <c r="I33" s="185">
        <f>I21/SUM(I17:I23)*100</f>
        <v>46.880213546880213</v>
      </c>
      <c r="J33" s="185">
        <f>J21/SUM(J17:J23)*100</f>
        <v>58.655737704918032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3.673969247516669</v>
      </c>
      <c r="C34" s="185">
        <f>C22/SUM(C17:C23)*100</f>
        <v>4.8834321975444892</v>
      </c>
      <c r="D34" s="253"/>
      <c r="E34" s="253"/>
      <c r="G34" s="113"/>
      <c r="H34" s="175" t="s">
        <v>598</v>
      </c>
      <c r="I34" s="185">
        <f>I22/SUM(I17:I23)*100</f>
        <v>5.005005005005005</v>
      </c>
      <c r="J34" s="185">
        <f>J22/SUM(J17:J23)*100</f>
        <v>5.6229508196721314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5.4565246972377199</v>
      </c>
      <c r="C35" s="186">
        <f>C23/SUM(C17:C23)*100</f>
        <v>5.1593323216995444</v>
      </c>
      <c r="D35" s="253"/>
      <c r="E35" s="253"/>
      <c r="G35" s="113"/>
      <c r="H35" s="176" t="s">
        <v>599</v>
      </c>
      <c r="I35" s="186">
        <f>I23/SUM(I17:I23)*100</f>
        <v>10.543877210543878</v>
      </c>
      <c r="J35" s="186">
        <f>J23/SUM(J17:J23)*100</f>
        <v>8.0819672131147549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0.2585385766770989</v>
      </c>
      <c r="C41" s="184">
        <f t="shared" si="12"/>
        <v>0.24831011173955028</v>
      </c>
      <c r="G41" s="113"/>
      <c r="H41" s="174" t="s">
        <v>601</v>
      </c>
      <c r="I41" s="184">
        <f t="shared" ref="I41:J41" si="13">I29</f>
        <v>8.3416750083416744E-2</v>
      </c>
      <c r="J41" s="184">
        <f t="shared" si="13"/>
        <v>0.11475409836065574</v>
      </c>
    </row>
    <row r="42" spans="1:12" x14ac:dyDescent="0.25">
      <c r="A42" s="175" t="s">
        <v>602</v>
      </c>
      <c r="B42" s="185">
        <f t="shared" si="12"/>
        <v>8.4501292692883379</v>
      </c>
      <c r="C42" s="185">
        <f t="shared" si="12"/>
        <v>0.96565043454269561</v>
      </c>
      <c r="G42" s="113"/>
      <c r="H42" s="175" t="s">
        <v>602</v>
      </c>
      <c r="I42" s="185">
        <f t="shared" ref="I42:J42" si="14">I30</f>
        <v>2.1354688021354691</v>
      </c>
      <c r="J42" s="185">
        <f t="shared" si="14"/>
        <v>0.50819672131147542</v>
      </c>
    </row>
    <row r="43" spans="1:12" x14ac:dyDescent="0.25">
      <c r="A43" s="175" t="s">
        <v>603</v>
      </c>
      <c r="B43" s="185">
        <f t="shared" si="12"/>
        <v>18.097700367396925</v>
      </c>
      <c r="C43" s="185">
        <f t="shared" si="12"/>
        <v>12.815560767002346</v>
      </c>
      <c r="G43" s="113"/>
      <c r="H43" s="175" t="s">
        <v>603</v>
      </c>
      <c r="I43" s="185">
        <f t="shared" ref="I43:J43" si="15">I31</f>
        <v>12.112112112112113</v>
      </c>
      <c r="J43" s="185">
        <f t="shared" si="15"/>
        <v>5.6065573770491799</v>
      </c>
    </row>
    <row r="44" spans="1:12" x14ac:dyDescent="0.25">
      <c r="A44" s="175" t="s">
        <v>604</v>
      </c>
      <c r="B44" s="185">
        <f t="shared" si="12"/>
        <v>24.261804327119336</v>
      </c>
      <c r="C44" s="185">
        <f t="shared" si="12"/>
        <v>24.872396192578286</v>
      </c>
      <c r="G44" s="113"/>
      <c r="H44" s="175" t="s">
        <v>604</v>
      </c>
      <c r="I44" s="185">
        <f t="shared" ref="I44:J44" si="16">I32</f>
        <v>23.239906573239907</v>
      </c>
      <c r="J44" s="185">
        <f t="shared" si="16"/>
        <v>21.409836065573771</v>
      </c>
    </row>
    <row r="45" spans="1:12" x14ac:dyDescent="0.25">
      <c r="A45" s="175" t="s">
        <v>605</v>
      </c>
      <c r="B45" s="185">
        <f t="shared" si="12"/>
        <v>39.801333514763911</v>
      </c>
      <c r="C45" s="185">
        <f t="shared" si="12"/>
        <v>51.055317974893086</v>
      </c>
      <c r="G45" s="113"/>
      <c r="H45" s="175" t="s">
        <v>605</v>
      </c>
      <c r="I45" s="185">
        <f t="shared" ref="I45:J45" si="17">I33</f>
        <v>46.880213546880213</v>
      </c>
      <c r="J45" s="185">
        <f t="shared" si="17"/>
        <v>58.655737704918032</v>
      </c>
    </row>
    <row r="46" spans="1:12" x14ac:dyDescent="0.25">
      <c r="A46" s="175" t="s">
        <v>606</v>
      </c>
      <c r="B46" s="185">
        <f t="shared" si="12"/>
        <v>3.673969247516669</v>
      </c>
      <c r="C46" s="185">
        <f t="shared" si="12"/>
        <v>4.8834321975444892</v>
      </c>
      <c r="G46" s="113"/>
      <c r="H46" s="175" t="s">
        <v>606</v>
      </c>
      <c r="I46" s="185">
        <f t="shared" ref="I46:J46" si="18">I34</f>
        <v>5.005005005005005</v>
      </c>
      <c r="J46" s="185">
        <f t="shared" si="18"/>
        <v>5.6229508196721314</v>
      </c>
    </row>
    <row r="47" spans="1:12" x14ac:dyDescent="0.25">
      <c r="A47" s="176" t="s">
        <v>607</v>
      </c>
      <c r="B47" s="186">
        <f t="shared" si="12"/>
        <v>5.4565246972377199</v>
      </c>
      <c r="C47" s="186">
        <f t="shared" si="12"/>
        <v>5.1593323216995444</v>
      </c>
      <c r="G47" s="113"/>
      <c r="H47" s="176" t="s">
        <v>607</v>
      </c>
      <c r="I47" s="186">
        <f t="shared" ref="I47:J47" si="19">I35</f>
        <v>10.543877210543878</v>
      </c>
      <c r="J47" s="186">
        <f t="shared" si="19"/>
        <v>8.0819672131147549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4748</v>
      </c>
      <c r="C5" s="207">
        <v>4481</v>
      </c>
      <c r="D5" s="253"/>
      <c r="E5" s="253"/>
      <c r="F5" s="1003"/>
      <c r="H5" s="174" t="s">
        <v>624</v>
      </c>
      <c r="I5" s="207">
        <v>2414</v>
      </c>
      <c r="J5" s="207">
        <v>2243</v>
      </c>
    </row>
    <row r="6" spans="1:10" ht="15" customHeight="1" x14ac:dyDescent="0.25">
      <c r="A6" s="175" t="s">
        <v>625</v>
      </c>
      <c r="B6" s="208">
        <v>952</v>
      </c>
      <c r="C6" s="208">
        <v>1017</v>
      </c>
      <c r="D6" s="253"/>
      <c r="E6" s="253"/>
      <c r="F6" s="1003"/>
      <c r="H6" s="175" t="s">
        <v>625</v>
      </c>
      <c r="I6" s="208">
        <v>1647</v>
      </c>
      <c r="J6" s="208">
        <v>2043</v>
      </c>
    </row>
    <row r="7" spans="1:10" ht="15" customHeight="1" x14ac:dyDescent="0.25">
      <c r="A7" s="176" t="s">
        <v>626</v>
      </c>
      <c r="B7" s="209">
        <v>1649</v>
      </c>
      <c r="C7" s="209">
        <v>1751</v>
      </c>
      <c r="D7" s="253"/>
      <c r="E7" s="253"/>
      <c r="F7" s="1003"/>
      <c r="H7" s="175" t="s">
        <v>626</v>
      </c>
      <c r="I7" s="208">
        <v>1930</v>
      </c>
      <c r="J7" s="208">
        <v>1805</v>
      </c>
    </row>
    <row r="8" spans="1:10" x14ac:dyDescent="0.25">
      <c r="D8" s="253"/>
      <c r="E8" s="253"/>
      <c r="F8" s="1003"/>
      <c r="H8" s="176" t="s">
        <v>2351</v>
      </c>
      <c r="I8" s="209">
        <v>3</v>
      </c>
      <c r="J8" s="209">
        <v>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4748</v>
      </c>
      <c r="C13" s="178">
        <f>IF(ISBLANK(C5),"0",C5)</f>
        <v>4481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952</v>
      </c>
      <c r="C14" s="180">
        <f t="shared" si="0"/>
        <v>1017</v>
      </c>
      <c r="D14" s="253"/>
      <c r="E14" s="253"/>
      <c r="F14" s="1003"/>
      <c r="H14" s="174" t="s">
        <v>624</v>
      </c>
      <c r="I14" s="177">
        <f>IF(ISBLANK(I5),"0",I5)</f>
        <v>2414</v>
      </c>
      <c r="J14" s="178">
        <f>IF(ISBLANK(J5),"0",J5)</f>
        <v>2243</v>
      </c>
    </row>
    <row r="15" spans="1:10" ht="15" customHeight="1" x14ac:dyDescent="0.25">
      <c r="A15" s="176" t="s">
        <v>626</v>
      </c>
      <c r="B15" s="181">
        <f t="shared" si="0"/>
        <v>1649</v>
      </c>
      <c r="C15" s="182">
        <f t="shared" si="0"/>
        <v>1751</v>
      </c>
      <c r="D15" s="253"/>
      <c r="E15" s="253"/>
      <c r="F15" s="1003"/>
      <c r="H15" s="175" t="s">
        <v>625</v>
      </c>
      <c r="I15" s="179">
        <f t="shared" ref="I15:J15" si="1">IF(ISBLANK(I6),"0",I6)</f>
        <v>1647</v>
      </c>
      <c r="J15" s="180">
        <f t="shared" si="1"/>
        <v>2043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1930</v>
      </c>
      <c r="J16" s="180">
        <f t="shared" si="2"/>
        <v>1805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</v>
      </c>
      <c r="J17" s="182">
        <f t="shared" si="3"/>
        <v>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64.607429582256088</v>
      </c>
      <c r="C21" s="184">
        <f>C13/SUM(C13:C15)*100</f>
        <v>61.81542281694027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12.954143420873587</v>
      </c>
      <c r="C22" s="185">
        <f>C14/SUM(C13:C15)*100</f>
        <v>14.02952131328459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22.438426996870323</v>
      </c>
      <c r="C23" s="186">
        <f>C15/SUM(C13:C15)*100</f>
        <v>24.15505586977514</v>
      </c>
      <c r="D23" s="253"/>
      <c r="E23" s="253"/>
      <c r="F23" s="1003"/>
      <c r="H23" s="174" t="s">
        <v>629</v>
      </c>
      <c r="I23" s="184">
        <f>I14/SUM(I14:I17)*100</f>
        <v>40.273606940273609</v>
      </c>
      <c r="J23" s="184">
        <f>J14/SUM(J14:J17)*100</f>
        <v>36.770491803278688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27.477477477477478</v>
      </c>
      <c r="J24" s="185">
        <f>J15/SUM(J14:J17)*100</f>
        <v>33.491803278688522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32.198865532198866</v>
      </c>
      <c r="J25" s="185">
        <f>J16/SUM(J14:J17)*100</f>
        <v>29.590163934426229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5.0050050050050046E-2</v>
      </c>
      <c r="J26" s="186">
        <f>J17/SUM(J14:J17)*100</f>
        <v>0.14754098360655737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64.607429582256088</v>
      </c>
      <c r="C29" s="189">
        <f t="shared" si="4"/>
        <v>61.81542281694027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12.954143420873587</v>
      </c>
      <c r="C30" s="192">
        <f t="shared" si="4"/>
        <v>14.02952131328459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22.438426996870323</v>
      </c>
      <c r="C31" s="195">
        <f t="shared" si="4"/>
        <v>24.15505586977514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40.273606940273609</v>
      </c>
      <c r="J32" s="189">
        <f>J23</f>
        <v>36.770491803278688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27.477477477477478</v>
      </c>
      <c r="J33" s="192">
        <f t="shared" si="5"/>
        <v>33.491803278688522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32.198865532198866</v>
      </c>
      <c r="J34" s="192">
        <f t="shared" si="6"/>
        <v>29.590163934426229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5.0050050050050046E-2</v>
      </c>
      <c r="J35" s="195">
        <f t="shared" si="7"/>
        <v>0.14754098360655737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581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13626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257.2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3</v>
      </c>
      <c r="C7" s="657">
        <v>6</v>
      </c>
      <c r="E7" s="44"/>
      <c r="J7" s="656" t="s">
        <v>641</v>
      </c>
      <c r="K7" s="670">
        <f t="shared" si="0"/>
        <v>3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7</v>
      </c>
      <c r="C8" s="651">
        <v>7</v>
      </c>
      <c r="E8" s="21"/>
      <c r="J8" s="650" t="s">
        <v>642</v>
      </c>
      <c r="K8" s="670">
        <f t="shared" si="0"/>
        <v>7</v>
      </c>
      <c r="L8" s="619">
        <f t="shared" si="1"/>
        <v>7</v>
      </c>
      <c r="N8" s="21"/>
    </row>
    <row r="9" spans="1:15" x14ac:dyDescent="0.25">
      <c r="A9" s="650" t="s">
        <v>643</v>
      </c>
      <c r="B9" s="651">
        <v>18</v>
      </c>
      <c r="C9" s="651">
        <v>5</v>
      </c>
      <c r="E9" s="21"/>
      <c r="J9" s="650" t="s">
        <v>643</v>
      </c>
      <c r="K9" s="670">
        <f t="shared" si="0"/>
        <v>18</v>
      </c>
      <c r="L9" s="619">
        <f t="shared" si="1"/>
        <v>5</v>
      </c>
      <c r="N9" s="21"/>
    </row>
    <row r="10" spans="1:15" x14ac:dyDescent="0.25">
      <c r="A10" s="652" t="s">
        <v>365</v>
      </c>
      <c r="B10" s="653">
        <v>420</v>
      </c>
      <c r="C10" s="653">
        <v>35</v>
      </c>
      <c r="J10" s="652" t="s">
        <v>365</v>
      </c>
      <c r="K10" s="671">
        <f t="shared" si="0"/>
        <v>420</v>
      </c>
      <c r="L10" s="620">
        <f t="shared" si="1"/>
        <v>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5.83</v>
      </c>
      <c r="C15" s="197"/>
      <c r="D15" s="253"/>
      <c r="E15" s="211"/>
      <c r="F15" s="253"/>
      <c r="G15" s="253"/>
      <c r="J15" s="673" t="s">
        <v>488</v>
      </c>
      <c r="K15" s="674">
        <f>B15</f>
        <v>5.83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</v>
      </c>
      <c r="C19" s="198"/>
      <c r="D19" s="255"/>
      <c r="E19" s="256"/>
      <c r="F19" s="253"/>
      <c r="G19" s="253"/>
      <c r="J19" s="672" t="s">
        <v>502</v>
      </c>
      <c r="K19" s="676">
        <f>B19</f>
        <v>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</v>
      </c>
      <c r="C21" s="253"/>
      <c r="D21" s="253"/>
      <c r="E21" s="253"/>
      <c r="F21" s="253"/>
      <c r="G21" s="253"/>
      <c r="J21" s="661" t="s">
        <v>498</v>
      </c>
      <c r="K21" s="679">
        <f>B21</f>
        <v>3.3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5</v>
      </c>
      <c r="C34" s="657">
        <v>2</v>
      </c>
      <c r="E34" s="44"/>
      <c r="J34" s="656" t="s">
        <v>641</v>
      </c>
      <c r="K34" s="670">
        <f t="shared" si="2"/>
        <v>5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2</v>
      </c>
      <c r="C35" s="651">
        <v>7</v>
      </c>
      <c r="E35" s="21"/>
      <c r="J35" s="650" t="s">
        <v>642</v>
      </c>
      <c r="K35" s="670">
        <f t="shared" si="2"/>
        <v>2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64</v>
      </c>
      <c r="C37" s="653">
        <v>11</v>
      </c>
      <c r="J37" s="652" t="s">
        <v>365</v>
      </c>
      <c r="K37" s="671">
        <f t="shared" si="2"/>
        <v>64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</v>
      </c>
      <c r="C42" s="197"/>
      <c r="D42" s="253"/>
      <c r="E42" s="211"/>
      <c r="F42" s="253"/>
      <c r="G42" s="253"/>
      <c r="J42" s="673" t="s">
        <v>488</v>
      </c>
      <c r="K42" s="674">
        <f>B42</f>
        <v>1.2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1.32</v>
      </c>
      <c r="C46" s="198"/>
      <c r="D46" s="255"/>
      <c r="E46" s="256"/>
      <c r="F46" s="253"/>
      <c r="G46" s="253"/>
      <c r="J46" s="672" t="s">
        <v>502</v>
      </c>
      <c r="K46" s="676">
        <f>B46</f>
        <v>1.32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337</v>
      </c>
      <c r="D4" s="643">
        <v>0</v>
      </c>
      <c r="E4" s="643">
        <v>0</v>
      </c>
      <c r="F4" s="643">
        <v>1</v>
      </c>
      <c r="G4" s="643">
        <v>2</v>
      </c>
      <c r="H4" s="643">
        <v>300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2764</v>
      </c>
      <c r="D5" s="602">
        <v>0</v>
      </c>
      <c r="E5" s="602">
        <v>0</v>
      </c>
      <c r="F5" s="602">
        <v>1</v>
      </c>
      <c r="G5" s="602">
        <v>2</v>
      </c>
      <c r="H5" s="602">
        <v>300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1500</v>
      </c>
      <c r="D6" s="617">
        <v>0</v>
      </c>
      <c r="E6" s="617">
        <v>0</v>
      </c>
      <c r="F6" s="617">
        <v>1</v>
      </c>
      <c r="G6" s="617">
        <v>2</v>
      </c>
      <c r="H6" s="617">
        <v>300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119.6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207</v>
      </c>
      <c r="E4" s="600">
        <v>0.47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68.599999999999994</v>
      </c>
      <c r="E5" s="751">
        <v>0.63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119.6</v>
      </c>
      <c r="E6" s="959">
        <v>0.59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24</v>
      </c>
      <c r="C4" s="643">
        <v>1.7</v>
      </c>
      <c r="D4" s="643">
        <v>1.4</v>
      </c>
      <c r="E4" s="643">
        <v>0.32</v>
      </c>
      <c r="F4" s="643">
        <v>1.4</v>
      </c>
      <c r="G4" s="643">
        <v>0.7</v>
      </c>
      <c r="H4" s="1066"/>
      <c r="I4" s="253"/>
      <c r="J4" s="253"/>
      <c r="K4" s="253"/>
    </row>
    <row r="5" spans="1:11" x14ac:dyDescent="0.25">
      <c r="A5" s="480">
        <v>2021</v>
      </c>
      <c r="B5" s="602">
        <v>23</v>
      </c>
      <c r="C5" s="602">
        <v>1.7</v>
      </c>
      <c r="D5" s="602">
        <v>1.4</v>
      </c>
      <c r="E5" s="602">
        <v>0.33</v>
      </c>
      <c r="F5" s="602">
        <v>1.4</v>
      </c>
      <c r="G5" s="602">
        <v>0.7</v>
      </c>
      <c r="H5" s="1066"/>
      <c r="I5" s="253"/>
      <c r="J5" s="253"/>
      <c r="K5" s="253"/>
    </row>
    <row r="6" spans="1:11" x14ac:dyDescent="0.25">
      <c r="A6" s="360">
        <v>2022</v>
      </c>
      <c r="B6" s="602">
        <v>29</v>
      </c>
      <c r="C6" s="602">
        <v>2.1</v>
      </c>
      <c r="D6" s="602">
        <v>1.9</v>
      </c>
      <c r="E6" s="602">
        <v>0.33</v>
      </c>
      <c r="F6" s="602">
        <v>1.1000000000000001</v>
      </c>
      <c r="G6" s="602">
        <v>1.5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2</v>
      </c>
      <c r="E5" s="602">
        <v>14.2</v>
      </c>
      <c r="F5" s="253"/>
      <c r="G5" s="253"/>
      <c r="H5" s="253"/>
    </row>
    <row r="6" spans="1:8" x14ac:dyDescent="0.25">
      <c r="A6" s="360">
        <v>2021</v>
      </c>
      <c r="B6" s="602">
        <v>91.6</v>
      </c>
      <c r="C6" s="602">
        <v>84.2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88.1</v>
      </c>
      <c r="D7" s="1067">
        <v>3</v>
      </c>
      <c r="E7" s="1067">
        <v>22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14.2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22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1613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269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2242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16267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1194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2647</v>
      </c>
      <c r="C5" s="1034">
        <v>1255</v>
      </c>
      <c r="D5" s="600">
        <v>1392</v>
      </c>
      <c r="G5" s="871" t="s">
        <v>126</v>
      </c>
      <c r="H5" s="637">
        <f>IF(ISBLANK(D7),"",D7)</f>
        <v>909</v>
      </c>
    </row>
    <row r="6" spans="1:17" x14ac:dyDescent="0.25">
      <c r="A6" s="641">
        <v>2021</v>
      </c>
      <c r="B6" s="1034">
        <v>1893</v>
      </c>
      <c r="C6" s="1034">
        <v>936</v>
      </c>
      <c r="D6" s="602">
        <v>957</v>
      </c>
      <c r="G6" s="635" t="s">
        <v>127</v>
      </c>
      <c r="H6" s="623">
        <f>IF(ISBLANK(C7),"",C7)</f>
        <v>704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1613</v>
      </c>
      <c r="C7" s="1034">
        <v>704</v>
      </c>
      <c r="D7" s="617">
        <v>909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704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658</v>
      </c>
      <c r="C6" s="55">
        <v>348</v>
      </c>
      <c r="D6" s="55">
        <v>310</v>
      </c>
      <c r="E6" s="70">
        <v>876</v>
      </c>
      <c r="F6" s="55">
        <v>447</v>
      </c>
      <c r="G6" s="110">
        <v>429</v>
      </c>
      <c r="H6" s="55">
        <v>553</v>
      </c>
      <c r="I6" s="55">
        <v>280</v>
      </c>
      <c r="J6" s="55">
        <v>273</v>
      </c>
      <c r="K6" s="70">
        <v>1952</v>
      </c>
      <c r="L6" s="55">
        <v>1011</v>
      </c>
      <c r="M6" s="110">
        <v>941</v>
      </c>
      <c r="N6" s="70">
        <v>1987</v>
      </c>
      <c r="O6" s="55">
        <v>1026</v>
      </c>
      <c r="P6" s="110">
        <v>961</v>
      </c>
      <c r="Q6" s="70">
        <v>8581</v>
      </c>
      <c r="R6" s="55">
        <v>4463</v>
      </c>
      <c r="S6" s="110">
        <v>4118</v>
      </c>
      <c r="T6" s="70">
        <v>14054</v>
      </c>
      <c r="U6" s="55">
        <v>7076</v>
      </c>
      <c r="V6" s="160">
        <v>6978</v>
      </c>
    </row>
    <row r="7" spans="1:22" x14ac:dyDescent="0.25">
      <c r="A7" s="286">
        <v>2021</v>
      </c>
      <c r="B7" s="167">
        <v>659</v>
      </c>
      <c r="C7" s="94">
        <v>349</v>
      </c>
      <c r="D7" s="94">
        <v>310</v>
      </c>
      <c r="E7" s="167">
        <v>813</v>
      </c>
      <c r="F7" s="94">
        <v>419</v>
      </c>
      <c r="G7" s="169">
        <v>394</v>
      </c>
      <c r="H7" s="94">
        <v>555</v>
      </c>
      <c r="I7" s="94">
        <v>281</v>
      </c>
      <c r="J7" s="94">
        <v>274</v>
      </c>
      <c r="K7" s="167">
        <v>1890</v>
      </c>
      <c r="L7" s="94">
        <v>979</v>
      </c>
      <c r="M7" s="169">
        <v>911</v>
      </c>
      <c r="N7" s="167">
        <v>1955</v>
      </c>
      <c r="O7" s="94">
        <v>998</v>
      </c>
      <c r="P7" s="169">
        <v>957</v>
      </c>
      <c r="Q7" s="167">
        <v>8314</v>
      </c>
      <c r="R7" s="94">
        <v>4320</v>
      </c>
      <c r="S7" s="169">
        <v>3994</v>
      </c>
      <c r="T7" s="212">
        <v>13749</v>
      </c>
      <c r="U7" s="58">
        <v>6925</v>
      </c>
      <c r="V7" s="160">
        <v>6824</v>
      </c>
    </row>
    <row r="8" spans="1:22" x14ac:dyDescent="0.25">
      <c r="A8" s="219">
        <v>2022</v>
      </c>
      <c r="B8" s="72">
        <v>658</v>
      </c>
      <c r="C8" s="61">
        <v>350</v>
      </c>
      <c r="D8" s="61">
        <v>308</v>
      </c>
      <c r="E8" s="72">
        <v>775</v>
      </c>
      <c r="F8" s="61">
        <v>399</v>
      </c>
      <c r="G8" s="111">
        <v>376</v>
      </c>
      <c r="H8" s="61">
        <v>521</v>
      </c>
      <c r="I8" s="61">
        <v>266</v>
      </c>
      <c r="J8" s="61">
        <v>255</v>
      </c>
      <c r="K8" s="72">
        <v>1826</v>
      </c>
      <c r="L8" s="61">
        <v>943</v>
      </c>
      <c r="M8" s="111">
        <v>883</v>
      </c>
      <c r="N8" s="72">
        <v>1820</v>
      </c>
      <c r="O8" s="61">
        <v>928</v>
      </c>
      <c r="P8" s="111">
        <v>892</v>
      </c>
      <c r="Q8" s="72">
        <v>8196</v>
      </c>
      <c r="R8" s="61">
        <v>4270</v>
      </c>
      <c r="S8" s="111">
        <v>3926</v>
      </c>
      <c r="T8" s="72">
        <v>13626</v>
      </c>
      <c r="U8" s="61">
        <v>6895</v>
      </c>
      <c r="V8" s="111">
        <v>6731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658</v>
      </c>
      <c r="C15" s="172">
        <f>E8</f>
        <v>775</v>
      </c>
      <c r="D15" s="172">
        <f>H8</f>
        <v>521</v>
      </c>
      <c r="E15" s="172">
        <f>K8</f>
        <v>1826</v>
      </c>
      <c r="F15" s="172">
        <f>N8</f>
        <v>1820</v>
      </c>
      <c r="G15" s="172">
        <f>Q8</f>
        <v>8196</v>
      </c>
      <c r="H15" s="334">
        <f>T8</f>
        <v>13626</v>
      </c>
      <c r="M15" s="172">
        <f>K8</f>
        <v>1826</v>
      </c>
      <c r="N15" s="172">
        <f>H15-E15-O15</f>
        <v>7803</v>
      </c>
      <c r="O15" s="172">
        <f>H15-(B15+C15+G15)</f>
        <v>3997</v>
      </c>
      <c r="P15" s="29"/>
      <c r="Q15" s="100">
        <f>M15/H15*100</f>
        <v>13.400851313665052</v>
      </c>
      <c r="R15" s="100">
        <f>N15/H15*100</f>
        <v>57.265521796565388</v>
      </c>
      <c r="S15" s="100">
        <f>O15/H15*100</f>
        <v>29.333626889769558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13.400851313665052</v>
      </c>
      <c r="R18" s="100">
        <f>N15/H15*100</f>
        <v>57.265521796565388</v>
      </c>
      <c r="S18" s="100">
        <f>O15/H15*100</f>
        <v>29.333626889769558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10.8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10.9</v>
      </c>
      <c r="C24" s="361"/>
      <c r="D24" s="361"/>
      <c r="E24" s="167">
        <v>10.9</v>
      </c>
      <c r="F24" s="361"/>
      <c r="G24" s="362"/>
      <c r="H24" s="167">
        <v>21.74</v>
      </c>
      <c r="I24" s="94">
        <v>22.73</v>
      </c>
      <c r="J24" s="169">
        <v>20.83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10.3</v>
      </c>
      <c r="C25" s="357"/>
      <c r="D25" s="357"/>
      <c r="E25" s="72">
        <v>20.399999999999999</v>
      </c>
      <c r="F25" s="357"/>
      <c r="G25" s="461"/>
      <c r="H25" s="72">
        <v>10.31</v>
      </c>
      <c r="I25" s="61">
        <v>19.61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20.83</v>
      </c>
      <c r="C33" s="853">
        <f t="shared" ref="C33:C34" si="2">IF(ISBLANK(I24),"",I24)</f>
        <v>22.73</v>
      </c>
      <c r="F33" s="701">
        <f t="shared" ref="F33:F34" si="3">A24</f>
        <v>2021</v>
      </c>
      <c r="G33" s="853">
        <f t="shared" ref="G33:G34" si="4">IF(ISBLANK(J24),"",J24)</f>
        <v>20.83</v>
      </c>
      <c r="H33" s="853">
        <f t="shared" ref="H33:H34" si="5">IF(ISBLANK(I24),"",I24)</f>
        <v>22.73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19.61</v>
      </c>
      <c r="F34" s="702">
        <f t="shared" si="3"/>
        <v>2022</v>
      </c>
      <c r="G34" s="676">
        <f t="shared" si="4"/>
        <v>0</v>
      </c>
      <c r="H34" s="676">
        <f t="shared" si="5"/>
        <v>19.61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0</v>
      </c>
      <c r="C4" s="600">
        <v>0</v>
      </c>
      <c r="D4" s="600">
        <v>0</v>
      </c>
      <c r="E4" s="599">
        <v>0</v>
      </c>
      <c r="F4" s="600">
        <v>0</v>
      </c>
      <c r="G4" s="600">
        <v>0</v>
      </c>
    </row>
    <row r="5" spans="1:10" x14ac:dyDescent="0.25">
      <c r="A5" s="286">
        <v>2022</v>
      </c>
      <c r="B5" s="751">
        <v>0</v>
      </c>
      <c r="C5" s="751">
        <v>0</v>
      </c>
      <c r="D5" s="751">
        <v>0</v>
      </c>
      <c r="E5" s="753">
        <v>0</v>
      </c>
      <c r="F5" s="751">
        <v>0</v>
      </c>
      <c r="G5" s="751">
        <v>0</v>
      </c>
    </row>
    <row r="6" spans="1:10" x14ac:dyDescent="0.25">
      <c r="A6" s="218">
        <v>2023</v>
      </c>
      <c r="B6" s="752">
        <v>0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0</v>
      </c>
      <c r="C11" s="80">
        <f>IF(ISBLANK(D4),"",D4)</f>
        <v>0</v>
      </c>
      <c r="E11" s="103">
        <f>A4</f>
        <v>2021</v>
      </c>
      <c r="F11" s="80">
        <f>IF(ISBLANK(B4),"",B4)</f>
        <v>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634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40.200000000000003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0.9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745</v>
      </c>
    </row>
    <row r="17" spans="2:3" x14ac:dyDescent="0.25">
      <c r="B17" s="253">
        <v>2022</v>
      </c>
      <c r="C17" s="1100">
        <v>720</v>
      </c>
    </row>
    <row r="18" spans="2:3" x14ac:dyDescent="0.25">
      <c r="B18" s="253">
        <v>2023</v>
      </c>
      <c r="C18" s="1100">
        <v>634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745</v>
      </c>
    </row>
    <row r="22" spans="2:3" x14ac:dyDescent="0.25">
      <c r="B22" s="636">
        <f>B17</f>
        <v>2022</v>
      </c>
      <c r="C22" s="636">
        <f t="shared" ref="C22:C23" si="0">IF(ISBLANK(C17),"",C17)</f>
        <v>720</v>
      </c>
    </row>
    <row r="23" spans="2:3" x14ac:dyDescent="0.25">
      <c r="B23" s="636">
        <f>B18</f>
        <v>2023</v>
      </c>
      <c r="C23" s="636">
        <f t="shared" si="0"/>
        <v>634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7</v>
      </c>
      <c r="D5" s="55">
        <v>17</v>
      </c>
      <c r="E5" s="269">
        <f>SUM(B5:D5)</f>
        <v>31</v>
      </c>
      <c r="F5" s="71">
        <v>228</v>
      </c>
      <c r="G5" s="70">
        <v>0.4</v>
      </c>
      <c r="H5" s="55">
        <v>0.1</v>
      </c>
      <c r="I5" s="110">
        <v>0.4</v>
      </c>
      <c r="J5" s="71">
        <v>1.7</v>
      </c>
    </row>
    <row r="6" spans="1:10" x14ac:dyDescent="0.25">
      <c r="A6" s="286">
        <v>2022</v>
      </c>
      <c r="B6" s="757">
        <v>6</v>
      </c>
      <c r="C6" s="758">
        <v>6</v>
      </c>
      <c r="D6" s="758">
        <v>19</v>
      </c>
      <c r="E6" s="270">
        <f>SUM(B6:D6)</f>
        <v>31</v>
      </c>
      <c r="F6" s="214">
        <v>178</v>
      </c>
      <c r="G6" s="457">
        <v>0.3</v>
      </c>
      <c r="H6" s="458">
        <v>0.1</v>
      </c>
      <c r="I6" s="763">
        <v>0.5</v>
      </c>
      <c r="J6" s="214">
        <v>1.3</v>
      </c>
    </row>
    <row r="7" spans="1:10" x14ac:dyDescent="0.25">
      <c r="A7" s="218">
        <v>2023</v>
      </c>
      <c r="B7" s="167">
        <v>5</v>
      </c>
      <c r="C7" s="94">
        <v>9</v>
      </c>
      <c r="D7" s="94">
        <v>17</v>
      </c>
      <c r="E7" s="447">
        <f>SUM(B7:D7)</f>
        <v>31</v>
      </c>
      <c r="F7" s="168">
        <v>130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178</v>
      </c>
      <c r="C14" s="28"/>
      <c r="D14" s="28"/>
      <c r="F14" s="625" t="s">
        <v>1526</v>
      </c>
      <c r="G14" s="621">
        <f>IF(ISBLANK(B7),"",B7)</f>
        <v>5</v>
      </c>
      <c r="I14" s="625" t="s">
        <v>1529</v>
      </c>
      <c r="J14" s="621">
        <f>IF(ISBLANK(B7),"",B7)</f>
        <v>5</v>
      </c>
    </row>
    <row r="15" spans="1:10" x14ac:dyDescent="0.25">
      <c r="A15" s="624">
        <f t="shared" ref="A15" si="1">A7</f>
        <v>2023</v>
      </c>
      <c r="B15" s="623">
        <f t="shared" si="0"/>
        <v>130</v>
      </c>
      <c r="C15" s="28"/>
      <c r="D15" s="28"/>
      <c r="F15" s="626" t="s">
        <v>1527</v>
      </c>
      <c r="G15" s="622">
        <f>IF(ISBLANK(C7),"",C7)</f>
        <v>9</v>
      </c>
      <c r="I15" s="626" t="s">
        <v>1538</v>
      </c>
      <c r="J15" s="622">
        <f>IF(ISBLANK(C7),"",C7)</f>
        <v>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17</v>
      </c>
      <c r="I16" s="627" t="s">
        <v>1539</v>
      </c>
      <c r="J16" s="623">
        <f>IF(ISBLANK(D7),"",D7)</f>
        <v>17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13.8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20</v>
      </c>
      <c r="C7" s="759"/>
      <c r="D7" s="759"/>
      <c r="E7" s="457">
        <v>15.2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</v>
      </c>
      <c r="C8" s="760"/>
      <c r="D8" s="760"/>
      <c r="E8" s="601">
        <v>15.9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13.8</v>
      </c>
      <c r="K16" s="756"/>
    </row>
    <row r="17" spans="1:10" x14ac:dyDescent="0.25">
      <c r="A17" s="701">
        <f>A7</f>
        <v>2021</v>
      </c>
      <c r="B17" s="853">
        <f>IF(ISBLANK(B7),"",B7)</f>
        <v>20</v>
      </c>
      <c r="C17" s="755"/>
      <c r="I17" s="701">
        <f>A7</f>
        <v>2021</v>
      </c>
      <c r="J17" s="853">
        <f>IF(ISBLANK(E7),"",E7)</f>
        <v>15.2</v>
      </c>
    </row>
    <row r="18" spans="1:10" x14ac:dyDescent="0.25">
      <c r="A18" s="702">
        <f>A8</f>
        <v>2022</v>
      </c>
      <c r="B18" s="676">
        <f>IF(ISBLANK(B8),"",B8)</f>
        <v>20</v>
      </c>
      <c r="C18" s="755"/>
      <c r="I18" s="702">
        <f>A8</f>
        <v>2022</v>
      </c>
      <c r="J18" s="676">
        <f>IF(ISBLANK(E8),"",E8)</f>
        <v>15.9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0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0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33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25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31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2320</v>
      </c>
      <c r="D5" s="643">
        <v>441</v>
      </c>
      <c r="E5" s="869">
        <v>18.8</v>
      </c>
      <c r="F5" s="1039">
        <v>17.7</v>
      </c>
      <c r="G5" s="1039">
        <v>19.899999999999999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2264</v>
      </c>
      <c r="D6" s="657">
        <v>316</v>
      </c>
      <c r="E6" s="657">
        <v>13.8</v>
      </c>
      <c r="F6" s="657">
        <v>13.5</v>
      </c>
      <c r="G6" s="657">
        <v>14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2242</v>
      </c>
      <c r="D7" s="617">
        <v>269</v>
      </c>
      <c r="E7" s="617">
        <v>11.8</v>
      </c>
      <c r="F7" s="617">
        <v>10.199999999999999</v>
      </c>
      <c r="G7" s="617">
        <v>13.5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40</v>
      </c>
      <c r="C4" s="655">
        <v>118</v>
      </c>
      <c r="D4" s="655">
        <v>6.3</v>
      </c>
      <c r="E4" s="655">
        <v>121</v>
      </c>
      <c r="F4" s="655">
        <v>0.9</v>
      </c>
      <c r="G4" s="655">
        <v>0</v>
      </c>
      <c r="H4" s="655">
        <v>0</v>
      </c>
      <c r="I4" s="655">
        <v>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40.200000000000003</v>
      </c>
      <c r="C5" s="602">
        <v>112</v>
      </c>
      <c r="D5" s="602">
        <v>6.3</v>
      </c>
      <c r="E5" s="602">
        <v>125</v>
      </c>
      <c r="F5" s="602">
        <v>0.9</v>
      </c>
      <c r="G5" s="602">
        <v>0</v>
      </c>
      <c r="H5" s="602">
        <v>0</v>
      </c>
      <c r="I5" s="602">
        <v>6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89</v>
      </c>
      <c r="D6" s="617"/>
      <c r="E6" s="617">
        <v>123</v>
      </c>
      <c r="F6" s="617"/>
      <c r="G6" s="617">
        <v>0</v>
      </c>
      <c r="H6" s="617">
        <v>0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92</v>
      </c>
      <c r="C4" s="1006">
        <v>58</v>
      </c>
      <c r="D4" s="1006">
        <v>34</v>
      </c>
      <c r="E4" s="1005">
        <v>261</v>
      </c>
      <c r="F4" s="1006">
        <v>146</v>
      </c>
      <c r="G4" s="1006">
        <v>115</v>
      </c>
      <c r="H4" s="1007">
        <v>6.5</v>
      </c>
      <c r="I4" s="1007">
        <v>18.600000000000001</v>
      </c>
      <c r="J4" s="1007">
        <v>-12.1</v>
      </c>
      <c r="K4" s="70">
        <v>185</v>
      </c>
      <c r="L4" s="55">
        <v>111</v>
      </c>
      <c r="M4" s="110">
        <v>74</v>
      </c>
      <c r="N4" s="55">
        <v>291</v>
      </c>
      <c r="O4" s="55">
        <v>138</v>
      </c>
      <c r="P4" s="110">
        <v>153</v>
      </c>
    </row>
    <row r="5" spans="1:17" x14ac:dyDescent="0.25">
      <c r="A5" s="286">
        <v>2021</v>
      </c>
      <c r="B5" s="1008">
        <v>92</v>
      </c>
      <c r="C5" s="1009">
        <v>44</v>
      </c>
      <c r="D5" s="1009">
        <v>48</v>
      </c>
      <c r="E5" s="1008">
        <v>334</v>
      </c>
      <c r="F5" s="1009">
        <v>173</v>
      </c>
      <c r="G5" s="1009">
        <v>161</v>
      </c>
      <c r="H5" s="1010">
        <v>6.7</v>
      </c>
      <c r="I5" s="1010">
        <v>24.3</v>
      </c>
      <c r="J5" s="1010">
        <v>-17.600000000000001</v>
      </c>
      <c r="K5" s="212">
        <v>201</v>
      </c>
      <c r="L5" s="58">
        <v>98</v>
      </c>
      <c r="M5" s="160">
        <v>103</v>
      </c>
      <c r="N5" s="58">
        <v>294</v>
      </c>
      <c r="O5" s="58">
        <v>157</v>
      </c>
      <c r="P5" s="160">
        <v>137</v>
      </c>
    </row>
    <row r="6" spans="1:17" x14ac:dyDescent="0.25">
      <c r="A6" s="219">
        <v>2022</v>
      </c>
      <c r="B6" s="1011">
        <v>97</v>
      </c>
      <c r="C6" s="1012">
        <v>51</v>
      </c>
      <c r="D6" s="1012">
        <v>46</v>
      </c>
      <c r="E6" s="1011">
        <v>276</v>
      </c>
      <c r="F6" s="1012">
        <v>136</v>
      </c>
      <c r="G6" s="1012">
        <v>140</v>
      </c>
      <c r="H6" s="1013">
        <v>7.1</v>
      </c>
      <c r="I6" s="1013">
        <v>20.3</v>
      </c>
      <c r="J6" s="1013">
        <v>-13.1</v>
      </c>
      <c r="K6" s="1014">
        <v>183</v>
      </c>
      <c r="L6" s="1015">
        <v>92</v>
      </c>
      <c r="M6" s="1016">
        <v>91</v>
      </c>
      <c r="N6" s="1015">
        <v>352</v>
      </c>
      <c r="O6" s="1015">
        <v>170</v>
      </c>
      <c r="P6" s="1016">
        <v>182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34</v>
      </c>
      <c r="C13" s="319">
        <f>IF(ISBLANK(C4),"",C4)</f>
        <v>58</v>
      </c>
      <c r="D13" s="364"/>
      <c r="E13" s="322">
        <f>A4</f>
        <v>2020</v>
      </c>
      <c r="F13" s="319">
        <f>IF(ISBLANK(G4),"",G4)</f>
        <v>115</v>
      </c>
      <c r="G13" s="319">
        <f>IF(ISBLANK(F4),"",F4)</f>
        <v>146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48</v>
      </c>
      <c r="C14" s="320">
        <f t="shared" ref="C14:C15" si="2">IF(ISBLANK(C5),"",C5)</f>
        <v>44</v>
      </c>
      <c r="D14" s="364"/>
      <c r="E14" s="323">
        <f t="shared" ref="E14:E15" si="3">A5</f>
        <v>2021</v>
      </c>
      <c r="F14" s="320">
        <f t="shared" ref="F14:F15" si="4">IF(ISBLANK(G5),"",G5)</f>
        <v>161</v>
      </c>
      <c r="G14" s="320">
        <f t="shared" ref="G14:G15" si="5">IF(ISBLANK(F5),"",F5)</f>
        <v>173</v>
      </c>
      <c r="H14" s="389"/>
      <c r="I14" s="389"/>
      <c r="J14" s="48"/>
      <c r="K14" s="325" t="s">
        <v>536</v>
      </c>
      <c r="L14" s="328">
        <f>IF(ISBLANK(K4),"",K4)</f>
        <v>185</v>
      </c>
      <c r="M14" s="328">
        <f>IF(ISBLANK(K5),"",K5)</f>
        <v>201</v>
      </c>
      <c r="N14" s="328">
        <f>IF(ISBLANK(K6),"",K6)</f>
        <v>183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46</v>
      </c>
      <c r="C15" s="321">
        <f t="shared" si="2"/>
        <v>51</v>
      </c>
      <c r="E15" s="324">
        <f t="shared" si="3"/>
        <v>2022</v>
      </c>
      <c r="F15" s="321">
        <f t="shared" si="4"/>
        <v>140</v>
      </c>
      <c r="G15" s="321">
        <f t="shared" si="5"/>
        <v>136</v>
      </c>
      <c r="H15" s="211"/>
      <c r="I15" s="211"/>
      <c r="J15" s="28"/>
      <c r="K15" s="326" t="s">
        <v>535</v>
      </c>
      <c r="L15" s="329">
        <f>IF(ISBLANK(N4),"",N4)</f>
        <v>291</v>
      </c>
      <c r="M15" s="329">
        <f>IF(ISBLANK(N5),"",N5)</f>
        <v>294</v>
      </c>
      <c r="N15" s="329">
        <f>IF(ISBLANK(N6),"",N6)</f>
        <v>352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185</v>
      </c>
      <c r="M19" s="328">
        <f>IF(ISBLANK(K5),"",K5)</f>
        <v>201</v>
      </c>
      <c r="N19" s="328">
        <f>IF(ISBLANK(K6),"",K6)</f>
        <v>183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291</v>
      </c>
      <c r="M20" s="329">
        <f>IF(ISBLANK(N5),"",N5)</f>
        <v>294</v>
      </c>
      <c r="N20" s="329">
        <f>IF(ISBLANK(N6),"",N6)</f>
        <v>352</v>
      </c>
      <c r="O20" s="364"/>
    </row>
    <row r="21" spans="1:15" x14ac:dyDescent="0.25">
      <c r="A21" s="322">
        <f>A4</f>
        <v>2020</v>
      </c>
      <c r="B21" s="319">
        <f>IF(ISBLANK(D4),"",D4)</f>
        <v>34</v>
      </c>
      <c r="C21" s="319">
        <f>IF(ISBLANK(C4),"",C4)</f>
        <v>58</v>
      </c>
      <c r="E21" s="322">
        <f>A4</f>
        <v>2020</v>
      </c>
      <c r="F21" s="319">
        <f>IF(ISBLANK(G4),"",G4)</f>
        <v>115</v>
      </c>
      <c r="G21" s="319">
        <f>IF(ISBLANK(F4),"",F4)</f>
        <v>146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48</v>
      </c>
      <c r="C22" s="320">
        <f t="shared" ref="C22:C23" si="8">IF(ISBLANK(C5),"",C5)</f>
        <v>44</v>
      </c>
      <c r="E22" s="323">
        <f t="shared" ref="E22:E23" si="9">A5</f>
        <v>2021</v>
      </c>
      <c r="F22" s="320">
        <f t="shared" ref="F22:F23" si="10">IF(ISBLANK(G5),"",G5)</f>
        <v>161</v>
      </c>
      <c r="G22" s="320">
        <f t="shared" ref="G22:G23" si="11">IF(ISBLANK(F5),"",F5)</f>
        <v>173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46</v>
      </c>
      <c r="C23" s="321">
        <f t="shared" si="8"/>
        <v>51</v>
      </c>
      <c r="E23" s="324">
        <f t="shared" si="9"/>
        <v>2022</v>
      </c>
      <c r="F23" s="321">
        <f t="shared" si="10"/>
        <v>140</v>
      </c>
      <c r="G23" s="321">
        <f t="shared" si="11"/>
        <v>136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1</v>
      </c>
      <c r="F5" s="616"/>
      <c r="G5" s="945"/>
      <c r="H5" s="599">
        <v>44</v>
      </c>
      <c r="I5" s="616">
        <v>10</v>
      </c>
      <c r="J5" s="616">
        <v>34</v>
      </c>
      <c r="K5" s="616"/>
      <c r="L5" s="945"/>
    </row>
    <row r="6" spans="1:12" x14ac:dyDescent="0.25">
      <c r="A6" s="286">
        <v>2021</v>
      </c>
      <c r="B6" s="601">
        <v>5</v>
      </c>
      <c r="C6" s="612"/>
      <c r="D6" s="612"/>
      <c r="E6" s="1034">
        <v>2</v>
      </c>
      <c r="F6" s="1028"/>
      <c r="G6" s="980"/>
      <c r="H6" s="1034">
        <v>45</v>
      </c>
      <c r="I6" s="1028">
        <v>10</v>
      </c>
      <c r="J6" s="1028">
        <v>35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3</v>
      </c>
      <c r="F7" s="1028"/>
      <c r="G7" s="980"/>
      <c r="H7" s="1034">
        <v>33</v>
      </c>
      <c r="I7" s="1028">
        <v>13</v>
      </c>
      <c r="J7" s="1028">
        <v>20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20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20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71.599999999999994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73.599999999999994</v>
      </c>
      <c r="C6" s="614">
        <v>25.9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76</v>
      </c>
      <c r="C10" s="614">
        <v>29.6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71.599999999999994</v>
      </c>
      <c r="C14" s="73">
        <v>29.6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719.36300000000006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4210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4150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21284.13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719.36300000000006</v>
      </c>
      <c r="C5" s="611">
        <v>291.74700000000001</v>
      </c>
      <c r="D5" s="751">
        <v>4062</v>
      </c>
      <c r="E5" s="751">
        <v>29</v>
      </c>
      <c r="G5" s="358">
        <v>2014</v>
      </c>
      <c r="H5" s="70">
        <v>22365.18</v>
      </c>
      <c r="I5" s="55">
        <v>9121.0400000000009</v>
      </c>
      <c r="J5" s="55">
        <v>13244.14</v>
      </c>
      <c r="K5" s="71">
        <v>38</v>
      </c>
    </row>
    <row r="6" spans="1:12" x14ac:dyDescent="0.25">
      <c r="A6" s="286">
        <v>2021</v>
      </c>
      <c r="B6" s="601">
        <v>719.36300000000006</v>
      </c>
      <c r="C6" s="612">
        <v>291.74700000000001</v>
      </c>
      <c r="D6" s="959">
        <v>3722</v>
      </c>
      <c r="E6" s="959">
        <v>27</v>
      </c>
      <c r="G6" s="480">
        <v>2017</v>
      </c>
      <c r="H6" s="212">
        <v>22673.26</v>
      </c>
      <c r="I6" s="58">
        <v>9849.01</v>
      </c>
      <c r="J6" s="58">
        <v>12824.25</v>
      </c>
      <c r="K6" s="214">
        <v>39</v>
      </c>
    </row>
    <row r="7" spans="1:12" x14ac:dyDescent="0.25">
      <c r="A7" s="218">
        <v>2022</v>
      </c>
      <c r="B7" s="601">
        <v>719.36300000000006</v>
      </c>
      <c r="C7" s="612">
        <v>291.74700000000001</v>
      </c>
      <c r="D7" s="959">
        <v>3437</v>
      </c>
      <c r="E7" s="959">
        <v>25</v>
      </c>
      <c r="G7" s="482">
        <v>2020</v>
      </c>
      <c r="H7" s="72">
        <v>21284.13</v>
      </c>
      <c r="I7" s="61">
        <v>9849.01</v>
      </c>
      <c r="J7" s="61">
        <v>11435.12</v>
      </c>
      <c r="K7" s="73">
        <v>37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291.74700000000001</v>
      </c>
      <c r="D14" s="631">
        <f>A5</f>
        <v>2020</v>
      </c>
      <c r="E14" s="625">
        <f>IF(ISBLANK(D5),"",D5)</f>
        <v>4062</v>
      </c>
      <c r="F14" s="211"/>
      <c r="G14" s="634" t="s">
        <v>925</v>
      </c>
      <c r="H14" s="621">
        <f>IF(ISBLANK(J7),"",J7)</f>
        <v>11435.12</v>
      </c>
      <c r="I14" s="211"/>
      <c r="J14" s="211"/>
    </row>
    <row r="15" spans="1:12" x14ac:dyDescent="0.25">
      <c r="A15" s="870" t="s">
        <v>16</v>
      </c>
      <c r="B15" s="630">
        <f>IF(ISBLANK(B7),"",B7)</f>
        <v>719.36300000000006</v>
      </c>
      <c r="D15" s="632">
        <f t="shared" ref="D15:D16" si="0">A6</f>
        <v>2021</v>
      </c>
      <c r="E15" s="626">
        <f>IF(ISBLANK(D6),"",D6)</f>
        <v>3722</v>
      </c>
      <c r="F15" s="211"/>
      <c r="G15" s="635" t="s">
        <v>926</v>
      </c>
      <c r="H15" s="623">
        <f>IF(ISBLANK(I7),"",I7)</f>
        <v>9849.01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3437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291.74700000000001</v>
      </c>
      <c r="F19" s="253"/>
      <c r="G19" s="634" t="s">
        <v>529</v>
      </c>
      <c r="H19" s="621">
        <f>IF(ISBLANK(J7),"",J7)</f>
        <v>11435.12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719.36300000000006</v>
      </c>
      <c r="F20" s="253"/>
      <c r="G20" s="635" t="s">
        <v>528</v>
      </c>
      <c r="H20" s="623">
        <f>IF(ISBLANK(I7),"",I7)</f>
        <v>9849.01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4210</v>
      </c>
      <c r="D5" s="1093">
        <v>83</v>
      </c>
      <c r="E5" s="1092">
        <v>4150</v>
      </c>
      <c r="F5" s="1093">
        <v>36</v>
      </c>
    </row>
    <row r="6" spans="1:9" x14ac:dyDescent="0.25">
      <c r="A6" s="218">
        <v>2021</v>
      </c>
      <c r="B6" s="1092">
        <v>2.9</v>
      </c>
      <c r="C6" s="1092">
        <v>4210</v>
      </c>
      <c r="D6" s="1093">
        <v>83</v>
      </c>
      <c r="E6" s="1092">
        <v>4150</v>
      </c>
      <c r="F6" s="1093">
        <v>36</v>
      </c>
    </row>
    <row r="7" spans="1:9" x14ac:dyDescent="0.25">
      <c r="A7" s="219">
        <v>2022</v>
      </c>
      <c r="B7" s="73">
        <v>5.6</v>
      </c>
      <c r="C7" s="73">
        <v>4210</v>
      </c>
      <c r="D7" s="73">
        <v>83</v>
      </c>
      <c r="E7" s="73">
        <v>4150</v>
      </c>
      <c r="F7" s="73">
        <v>36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22176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20694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1482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89431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86762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2669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11642</v>
      </c>
      <c r="C5" s="458">
        <v>11364</v>
      </c>
      <c r="D5" s="458">
        <v>278</v>
      </c>
      <c r="E5" s="457">
        <v>37966</v>
      </c>
      <c r="F5" s="458">
        <v>37314</v>
      </c>
      <c r="G5" s="458">
        <v>652</v>
      </c>
      <c r="H5" s="457">
        <v>3.3</v>
      </c>
      <c r="I5" s="763">
        <v>2.2999999999999998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17811</v>
      </c>
      <c r="C6" s="458">
        <v>16839</v>
      </c>
      <c r="D6" s="458">
        <v>972</v>
      </c>
      <c r="E6" s="457">
        <v>63986</v>
      </c>
      <c r="F6" s="458">
        <v>61953</v>
      </c>
      <c r="G6" s="458">
        <v>2033</v>
      </c>
      <c r="H6" s="457">
        <v>3.7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22176</v>
      </c>
      <c r="C7" s="612">
        <v>20694</v>
      </c>
      <c r="D7" s="612">
        <v>1482</v>
      </c>
      <c r="E7" s="601">
        <v>89431</v>
      </c>
      <c r="F7" s="612">
        <v>86762</v>
      </c>
      <c r="G7" s="612">
        <v>2669</v>
      </c>
      <c r="H7" s="947">
        <v>4.2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11642</v>
      </c>
      <c r="C14" s="674">
        <f t="shared" ref="C14:D14" si="0">IF(ISBLANK(C5),"",C5)</f>
        <v>11364</v>
      </c>
      <c r="D14" s="669">
        <f t="shared" si="0"/>
        <v>278</v>
      </c>
      <c r="F14" s="884">
        <f>A5</f>
        <v>2020</v>
      </c>
      <c r="G14" s="674">
        <f>IF(ISBLANK(E5),"",E5)</f>
        <v>37966</v>
      </c>
      <c r="H14" s="674">
        <f t="shared" ref="H14:I16" si="1">IF(ISBLANK(F5),"",F5)</f>
        <v>37314</v>
      </c>
      <c r="I14" s="669">
        <f t="shared" si="1"/>
        <v>652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2.2999999999999998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17811</v>
      </c>
      <c r="C15" s="879">
        <f t="shared" si="3"/>
        <v>16839</v>
      </c>
      <c r="D15" s="886">
        <f t="shared" si="3"/>
        <v>972</v>
      </c>
      <c r="F15" s="890">
        <f t="shared" ref="F15:F16" si="4">A6</f>
        <v>2021</v>
      </c>
      <c r="G15" s="853">
        <f t="shared" ref="G15:G16" si="5">IF(ISBLANK(E6),"",E6)</f>
        <v>63986</v>
      </c>
      <c r="H15" s="853">
        <f t="shared" si="1"/>
        <v>61953</v>
      </c>
      <c r="I15" s="670">
        <f t="shared" si="1"/>
        <v>2033</v>
      </c>
      <c r="J15" s="211"/>
      <c r="K15" s="890">
        <f t="shared" ref="K15:K16" si="6">A6</f>
        <v>2021</v>
      </c>
      <c r="L15" s="853">
        <f t="shared" ref="L15:M16" si="7">IF(ISBLANK(H6),"",H6)</f>
        <v>3.7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22176</v>
      </c>
      <c r="C16" s="888">
        <f t="shared" si="3"/>
        <v>20694</v>
      </c>
      <c r="D16" s="889">
        <f t="shared" si="3"/>
        <v>1482</v>
      </c>
      <c r="F16" s="891">
        <f t="shared" si="4"/>
        <v>2022</v>
      </c>
      <c r="G16" s="676">
        <f t="shared" si="5"/>
        <v>89431</v>
      </c>
      <c r="H16" s="676">
        <f t="shared" si="1"/>
        <v>86762</v>
      </c>
      <c r="I16" s="671">
        <f t="shared" si="1"/>
        <v>2669</v>
      </c>
      <c r="J16" s="211"/>
      <c r="K16" s="891">
        <f t="shared" si="6"/>
        <v>2022</v>
      </c>
      <c r="L16" s="676">
        <f t="shared" si="7"/>
        <v>4.2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11642</v>
      </c>
      <c r="C22" s="674">
        <f t="shared" ref="C22:D22" si="8">IF(ISBLANK(C5),"",C5)</f>
        <v>11364</v>
      </c>
      <c r="D22" s="669">
        <f t="shared" si="8"/>
        <v>278</v>
      </c>
      <c r="F22" s="884">
        <f>A5</f>
        <v>2020</v>
      </c>
      <c r="G22" s="674">
        <f>IF(ISBLANK(E5),"",E5)</f>
        <v>37966</v>
      </c>
      <c r="H22" s="674">
        <f t="shared" ref="H22:I24" si="9">IF(ISBLANK(F5),"",F5)</f>
        <v>37314</v>
      </c>
      <c r="I22" s="669">
        <f t="shared" si="9"/>
        <v>652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2.2999999999999998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17811</v>
      </c>
      <c r="C23" s="853">
        <f t="shared" si="11"/>
        <v>16839</v>
      </c>
      <c r="D23" s="670">
        <f t="shared" si="11"/>
        <v>972</v>
      </c>
      <c r="F23" s="890">
        <f t="shared" ref="F23:F24" si="12">A6</f>
        <v>2021</v>
      </c>
      <c r="G23" s="853">
        <f t="shared" ref="G23:G24" si="13">IF(ISBLANK(E6),"",E6)</f>
        <v>63986</v>
      </c>
      <c r="H23" s="853">
        <f t="shared" si="9"/>
        <v>61953</v>
      </c>
      <c r="I23" s="670">
        <f t="shared" si="9"/>
        <v>2033</v>
      </c>
      <c r="J23" s="211"/>
      <c r="K23" s="890">
        <f t="shared" ref="K23:K24" si="14">A6</f>
        <v>2021</v>
      </c>
      <c r="L23" s="853">
        <f t="shared" ref="L23:M24" si="15">IF(ISBLANK(H6),"",H6)</f>
        <v>3.7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22176</v>
      </c>
      <c r="C24" s="676">
        <f t="shared" si="11"/>
        <v>20694</v>
      </c>
      <c r="D24" s="671">
        <f t="shared" si="11"/>
        <v>1482</v>
      </c>
      <c r="F24" s="891">
        <f t="shared" si="12"/>
        <v>2022</v>
      </c>
      <c r="G24" s="676">
        <f t="shared" si="13"/>
        <v>89431</v>
      </c>
      <c r="H24" s="676">
        <f t="shared" si="9"/>
        <v>86762</v>
      </c>
      <c r="I24" s="671">
        <f t="shared" si="9"/>
        <v>2669</v>
      </c>
      <c r="J24" s="211"/>
      <c r="K24" s="891">
        <f t="shared" si="14"/>
        <v>2022</v>
      </c>
      <c r="L24" s="676">
        <f t="shared" si="15"/>
        <v>4.2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</v>
      </c>
      <c r="C3" s="71">
        <v>5</v>
      </c>
      <c r="D3" s="71">
        <v>16.5</v>
      </c>
      <c r="F3" s="105" t="s">
        <v>537</v>
      </c>
      <c r="G3" s="97">
        <f>IF(ISBLANK(B3),"",B3)</f>
        <v>38</v>
      </c>
      <c r="H3" s="97">
        <f>IF(ISBLANK(B4),"",B4)</f>
        <v>44</v>
      </c>
      <c r="I3" s="97">
        <f>IF(ISBLANK(B5),"",B5)</f>
        <v>49</v>
      </c>
      <c r="J3" s="365"/>
    </row>
    <row r="4" spans="1:12" x14ac:dyDescent="0.25">
      <c r="A4" s="286">
        <v>2021</v>
      </c>
      <c r="B4" s="214">
        <v>44</v>
      </c>
      <c r="C4" s="214">
        <v>4</v>
      </c>
      <c r="D4" s="214">
        <v>4.5</v>
      </c>
      <c r="F4" s="130" t="s">
        <v>538</v>
      </c>
      <c r="G4" s="98">
        <f>IF(ISBLANK(C3),"",C3)</f>
        <v>5</v>
      </c>
      <c r="H4" s="98">
        <f>IF(ISBLANK(C4),"",C4)</f>
        <v>4</v>
      </c>
      <c r="I4" s="98">
        <f>IF(ISBLANK(C5),"",C5)</f>
        <v>11</v>
      </c>
      <c r="J4" s="365"/>
    </row>
    <row r="5" spans="1:12" x14ac:dyDescent="0.25">
      <c r="A5" s="218">
        <v>2022</v>
      </c>
      <c r="B5" s="168">
        <v>49</v>
      </c>
      <c r="C5" s="168">
        <v>11</v>
      </c>
      <c r="D5" s="168">
        <v>19.600000000000001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</v>
      </c>
      <c r="H8" s="97">
        <f>IF(ISBLANK(B4),"",B4)</f>
        <v>44</v>
      </c>
      <c r="I8" s="97">
        <f>IF(ISBLANK(B5),"",B5)</f>
        <v>49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4</v>
      </c>
      <c r="I9" s="98">
        <f>IF(ISBLANK(C5),"",C5)</f>
        <v>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16.5</v>
      </c>
      <c r="H13" s="132">
        <f>IF(ISBLANK(D4),"",D4)</f>
        <v>4.5</v>
      </c>
      <c r="I13" s="132">
        <f>IF(ISBLANK(D5),"",D5)</f>
        <v>19.600000000000001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218</v>
      </c>
      <c r="C4" s="110">
        <v>252</v>
      </c>
      <c r="E4" s="29" t="s">
        <v>540</v>
      </c>
      <c r="F4" s="163">
        <f>B4/($B$22+$C$22)*100</f>
        <v>1.5998825774255103</v>
      </c>
      <c r="G4" s="163">
        <f>C4/($B$22+$C$22)*100</f>
        <v>1.8494055482166447</v>
      </c>
      <c r="J4" s="29" t="s">
        <v>540</v>
      </c>
      <c r="K4" s="163">
        <f>G4</f>
        <v>1.8494055482166447</v>
      </c>
    </row>
    <row r="5" spans="1:11" x14ac:dyDescent="0.25">
      <c r="A5" s="202" t="s">
        <v>541</v>
      </c>
      <c r="B5" s="212">
        <v>221</v>
      </c>
      <c r="C5" s="160">
        <v>238</v>
      </c>
      <c r="E5" s="29" t="s">
        <v>541</v>
      </c>
      <c r="F5" s="163">
        <f t="shared" ref="F5:G21" si="0">B5/($B$22+$C$22)*100</f>
        <v>1.6218993101423749</v>
      </c>
      <c r="G5" s="163">
        <f t="shared" si="0"/>
        <v>1.7466607955379421</v>
      </c>
      <c r="J5" s="29" t="s">
        <v>541</v>
      </c>
      <c r="K5" s="163">
        <f t="shared" ref="K5:K21" si="1">G5</f>
        <v>1.7466607955379421</v>
      </c>
    </row>
    <row r="6" spans="1:11" x14ac:dyDescent="0.25">
      <c r="A6" s="202" t="s">
        <v>542</v>
      </c>
      <c r="B6" s="212">
        <v>245</v>
      </c>
      <c r="C6" s="160">
        <v>259</v>
      </c>
      <c r="E6" s="29" t="s">
        <v>542</v>
      </c>
      <c r="F6" s="163">
        <f t="shared" si="0"/>
        <v>1.7980331718772935</v>
      </c>
      <c r="G6" s="163">
        <f t="shared" si="0"/>
        <v>1.9007779245559959</v>
      </c>
      <c r="J6" s="29" t="s">
        <v>542</v>
      </c>
      <c r="K6" s="163">
        <f t="shared" si="1"/>
        <v>1.9007779245559959</v>
      </c>
    </row>
    <row r="7" spans="1:11" x14ac:dyDescent="0.25">
      <c r="A7" s="202" t="s">
        <v>543</v>
      </c>
      <c r="B7" s="212">
        <v>317</v>
      </c>
      <c r="C7" s="160">
        <v>327</v>
      </c>
      <c r="E7" s="29" t="s">
        <v>543</v>
      </c>
      <c r="F7" s="163">
        <f t="shared" si="0"/>
        <v>2.3264347570820489</v>
      </c>
      <c r="G7" s="163">
        <f t="shared" si="0"/>
        <v>2.3998238661382651</v>
      </c>
      <c r="J7" s="29" t="s">
        <v>543</v>
      </c>
      <c r="K7" s="163">
        <f t="shared" si="1"/>
        <v>2.3998238661382651</v>
      </c>
    </row>
    <row r="8" spans="1:11" x14ac:dyDescent="0.25">
      <c r="A8" s="202" t="s">
        <v>544</v>
      </c>
      <c r="B8" s="212">
        <v>299</v>
      </c>
      <c r="C8" s="160">
        <v>299</v>
      </c>
      <c r="E8" s="29" t="s">
        <v>544</v>
      </c>
      <c r="F8" s="163">
        <f t="shared" si="0"/>
        <v>2.1943343607808603</v>
      </c>
      <c r="G8" s="163">
        <f t="shared" si="0"/>
        <v>2.1943343607808603</v>
      </c>
      <c r="J8" s="29" t="s">
        <v>544</v>
      </c>
      <c r="K8" s="163">
        <f t="shared" si="1"/>
        <v>2.1943343607808603</v>
      </c>
    </row>
    <row r="9" spans="1:11" x14ac:dyDescent="0.25">
      <c r="A9" s="202" t="s">
        <v>545</v>
      </c>
      <c r="B9" s="212">
        <v>276</v>
      </c>
      <c r="C9" s="160">
        <v>302</v>
      </c>
      <c r="E9" s="29" t="s">
        <v>545</v>
      </c>
      <c r="F9" s="163">
        <f t="shared" si="0"/>
        <v>2.0255394099515631</v>
      </c>
      <c r="G9" s="163">
        <f t="shared" si="0"/>
        <v>2.2163510934977251</v>
      </c>
      <c r="J9" s="29" t="s">
        <v>545</v>
      </c>
      <c r="K9" s="163">
        <f t="shared" si="1"/>
        <v>2.2163510934977251</v>
      </c>
    </row>
    <row r="10" spans="1:11" x14ac:dyDescent="0.25">
      <c r="A10" s="202" t="s">
        <v>546</v>
      </c>
      <c r="B10" s="212">
        <v>264</v>
      </c>
      <c r="C10" s="160">
        <v>370</v>
      </c>
      <c r="E10" s="29" t="s">
        <v>546</v>
      </c>
      <c r="F10" s="163">
        <f t="shared" si="0"/>
        <v>1.9374724790841038</v>
      </c>
      <c r="G10" s="163">
        <f t="shared" si="0"/>
        <v>2.7153970350799939</v>
      </c>
      <c r="J10" s="29" t="s">
        <v>546</v>
      </c>
      <c r="K10" s="163">
        <f t="shared" si="1"/>
        <v>2.7153970350799939</v>
      </c>
    </row>
    <row r="11" spans="1:11" x14ac:dyDescent="0.25">
      <c r="A11" s="202" t="s">
        <v>547</v>
      </c>
      <c r="B11" s="212">
        <v>354</v>
      </c>
      <c r="C11" s="160">
        <v>442</v>
      </c>
      <c r="E11" s="29" t="s">
        <v>547</v>
      </c>
      <c r="F11" s="163">
        <f t="shared" si="0"/>
        <v>2.5979744605900486</v>
      </c>
      <c r="G11" s="163">
        <f t="shared" si="0"/>
        <v>3.2437986202847497</v>
      </c>
      <c r="J11" s="29" t="s">
        <v>547</v>
      </c>
      <c r="K11" s="163">
        <f t="shared" si="1"/>
        <v>3.2437986202847497</v>
      </c>
    </row>
    <row r="12" spans="1:11" x14ac:dyDescent="0.25">
      <c r="A12" s="202" t="s">
        <v>548</v>
      </c>
      <c r="B12" s="212">
        <v>336</v>
      </c>
      <c r="C12" s="160">
        <v>409</v>
      </c>
      <c r="E12" s="29" t="s">
        <v>548</v>
      </c>
      <c r="F12" s="163">
        <f t="shared" si="0"/>
        <v>2.4658740642888595</v>
      </c>
      <c r="G12" s="163">
        <f t="shared" si="0"/>
        <v>3.0016145603992368</v>
      </c>
      <c r="J12" s="29" t="s">
        <v>548</v>
      </c>
      <c r="K12" s="163">
        <f t="shared" si="1"/>
        <v>3.0016145603992368</v>
      </c>
    </row>
    <row r="13" spans="1:11" x14ac:dyDescent="0.25">
      <c r="A13" s="202" t="s">
        <v>549</v>
      </c>
      <c r="B13" s="212">
        <v>386</v>
      </c>
      <c r="C13" s="160">
        <v>433</v>
      </c>
      <c r="E13" s="29" t="s">
        <v>549</v>
      </c>
      <c r="F13" s="163">
        <f t="shared" si="0"/>
        <v>2.8328196095699401</v>
      </c>
      <c r="G13" s="163">
        <f t="shared" si="0"/>
        <v>3.177748422134155</v>
      </c>
      <c r="J13" s="29" t="s">
        <v>549</v>
      </c>
      <c r="K13" s="163">
        <f t="shared" si="1"/>
        <v>3.177748422134155</v>
      </c>
    </row>
    <row r="14" spans="1:11" x14ac:dyDescent="0.25">
      <c r="A14" s="202" t="s">
        <v>550</v>
      </c>
      <c r="B14" s="212">
        <v>466</v>
      </c>
      <c r="C14" s="160">
        <v>471</v>
      </c>
      <c r="E14" s="29" t="s">
        <v>550</v>
      </c>
      <c r="F14" s="163">
        <f t="shared" si="0"/>
        <v>3.4199324820196684</v>
      </c>
      <c r="G14" s="163">
        <f t="shared" si="0"/>
        <v>3.456627036547776</v>
      </c>
      <c r="J14" s="29" t="s">
        <v>550</v>
      </c>
      <c r="K14" s="163">
        <f t="shared" si="1"/>
        <v>3.456627036547776</v>
      </c>
    </row>
    <row r="15" spans="1:11" x14ac:dyDescent="0.25">
      <c r="A15" s="202" t="s">
        <v>551</v>
      </c>
      <c r="B15" s="212">
        <v>550</v>
      </c>
      <c r="C15" s="160">
        <v>550</v>
      </c>
      <c r="E15" s="29" t="s">
        <v>551</v>
      </c>
      <c r="F15" s="163">
        <f t="shared" si="0"/>
        <v>4.0364009980918834</v>
      </c>
      <c r="G15" s="163">
        <f t="shared" si="0"/>
        <v>4.0364009980918834</v>
      </c>
      <c r="J15" s="29" t="s">
        <v>551</v>
      </c>
      <c r="K15" s="163">
        <f t="shared" si="1"/>
        <v>4.0364009980918834</v>
      </c>
    </row>
    <row r="16" spans="1:11" x14ac:dyDescent="0.25">
      <c r="A16" s="202" t="s">
        <v>552</v>
      </c>
      <c r="B16" s="212">
        <v>678</v>
      </c>
      <c r="C16" s="160">
        <v>667</v>
      </c>
      <c r="E16" s="29" t="s">
        <v>552</v>
      </c>
      <c r="F16" s="163">
        <f t="shared" si="0"/>
        <v>4.9757815940114494</v>
      </c>
      <c r="G16" s="163">
        <f t="shared" si="0"/>
        <v>4.8950535740496113</v>
      </c>
      <c r="J16" s="29" t="s">
        <v>552</v>
      </c>
      <c r="K16" s="163">
        <f t="shared" si="1"/>
        <v>4.8950535740496113</v>
      </c>
    </row>
    <row r="17" spans="1:11" x14ac:dyDescent="0.25">
      <c r="A17" s="202" t="s">
        <v>553</v>
      </c>
      <c r="B17" s="212">
        <v>696</v>
      </c>
      <c r="C17" s="160">
        <v>724</v>
      </c>
      <c r="E17" s="29" t="s">
        <v>553</v>
      </c>
      <c r="F17" s="163">
        <f t="shared" si="0"/>
        <v>5.107881990312638</v>
      </c>
      <c r="G17" s="163">
        <f t="shared" si="0"/>
        <v>5.3133714956700429</v>
      </c>
      <c r="J17" s="29" t="s">
        <v>553</v>
      </c>
      <c r="K17" s="163">
        <f t="shared" si="1"/>
        <v>5.3133714956700429</v>
      </c>
    </row>
    <row r="18" spans="1:11" x14ac:dyDescent="0.25">
      <c r="A18" s="202" t="s">
        <v>554</v>
      </c>
      <c r="B18" s="212">
        <v>588</v>
      </c>
      <c r="C18" s="160">
        <v>501</v>
      </c>
      <c r="E18" s="29" t="s">
        <v>554</v>
      </c>
      <c r="F18" s="163">
        <f t="shared" si="0"/>
        <v>4.3152796125055044</v>
      </c>
      <c r="G18" s="163">
        <f t="shared" si="0"/>
        <v>3.6767943637164242</v>
      </c>
      <c r="J18" s="29" t="s">
        <v>554</v>
      </c>
      <c r="K18" s="163">
        <f t="shared" si="1"/>
        <v>3.6767943637164242</v>
      </c>
    </row>
    <row r="19" spans="1:11" x14ac:dyDescent="0.25">
      <c r="A19" s="202" t="s">
        <v>555</v>
      </c>
      <c r="B19" s="212">
        <v>354</v>
      </c>
      <c r="C19" s="160">
        <v>306</v>
      </c>
      <c r="E19" s="29" t="s">
        <v>555</v>
      </c>
      <c r="F19" s="163">
        <f t="shared" si="0"/>
        <v>2.5979744605900486</v>
      </c>
      <c r="G19" s="163">
        <f t="shared" si="0"/>
        <v>2.2457067371202113</v>
      </c>
      <c r="J19" s="29" t="s">
        <v>555</v>
      </c>
      <c r="K19" s="163">
        <f t="shared" si="1"/>
        <v>2.2457067371202113</v>
      </c>
    </row>
    <row r="20" spans="1:11" x14ac:dyDescent="0.25">
      <c r="A20" s="202" t="s">
        <v>556</v>
      </c>
      <c r="B20" s="212">
        <v>284</v>
      </c>
      <c r="C20" s="160">
        <v>202</v>
      </c>
      <c r="E20" s="29" t="s">
        <v>556</v>
      </c>
      <c r="F20" s="163">
        <f t="shared" si="0"/>
        <v>2.084250697196536</v>
      </c>
      <c r="G20" s="163">
        <f t="shared" si="0"/>
        <v>1.4824600029355643</v>
      </c>
      <c r="J20" s="29" t="s">
        <v>556</v>
      </c>
      <c r="K20" s="163">
        <f t="shared" si="1"/>
        <v>1.4824600029355643</v>
      </c>
    </row>
    <row r="21" spans="1:11" x14ac:dyDescent="0.25">
      <c r="A21" s="203" t="s">
        <v>557</v>
      </c>
      <c r="B21" s="72">
        <v>199</v>
      </c>
      <c r="C21" s="111">
        <v>143</v>
      </c>
      <c r="E21" s="31" t="s">
        <v>557</v>
      </c>
      <c r="F21" s="163">
        <f t="shared" si="0"/>
        <v>1.4604432702186996</v>
      </c>
      <c r="G21" s="163">
        <f t="shared" si="0"/>
        <v>1.0494642595038897</v>
      </c>
      <c r="J21" s="31" t="s">
        <v>557</v>
      </c>
      <c r="K21" s="210">
        <f t="shared" si="1"/>
        <v>1.0494642595038897</v>
      </c>
    </row>
    <row r="22" spans="1:11" x14ac:dyDescent="0.25">
      <c r="A22" s="309" t="s">
        <v>16</v>
      </c>
      <c r="B22" s="121">
        <f>SUM(B4:B21)</f>
        <v>6731</v>
      </c>
      <c r="C22" s="124">
        <f>SUM(C4:C21)</f>
        <v>6895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540</v>
      </c>
      <c r="C3" s="110">
        <v>729</v>
      </c>
      <c r="E3" s="297" t="s">
        <v>709</v>
      </c>
      <c r="F3" s="71">
        <v>48.84</v>
      </c>
      <c r="G3" s="71">
        <v>53.19</v>
      </c>
      <c r="K3" s="122" t="s">
        <v>16</v>
      </c>
      <c r="L3" s="71">
        <v>2.82</v>
      </c>
      <c r="M3" s="71">
        <v>2.41</v>
      </c>
    </row>
    <row r="4" spans="1:16" x14ac:dyDescent="0.25">
      <c r="A4" s="202" t="s">
        <v>704</v>
      </c>
      <c r="B4" s="212">
        <v>800</v>
      </c>
      <c r="C4" s="160">
        <v>954</v>
      </c>
      <c r="E4" s="298" t="s">
        <v>710</v>
      </c>
      <c r="F4" s="214">
        <v>40.85</v>
      </c>
      <c r="G4" s="214">
        <v>34.33</v>
      </c>
      <c r="K4" s="215" t="s">
        <v>212</v>
      </c>
      <c r="L4" s="214">
        <v>2.9</v>
      </c>
      <c r="M4" s="214">
        <v>2.46</v>
      </c>
      <c r="N4" s="211"/>
    </row>
    <row r="5" spans="1:16" x14ac:dyDescent="0.25">
      <c r="A5" s="202" t="s">
        <v>705</v>
      </c>
      <c r="B5" s="212">
        <v>599</v>
      </c>
      <c r="C5" s="160">
        <v>430</v>
      </c>
      <c r="E5" s="298" t="s">
        <v>711</v>
      </c>
      <c r="F5" s="214">
        <v>9.1199999999999992</v>
      </c>
      <c r="G5" s="214">
        <v>10.6</v>
      </c>
      <c r="K5" s="123" t="s">
        <v>213</v>
      </c>
      <c r="L5" s="73">
        <v>2.73</v>
      </c>
      <c r="M5" s="73">
        <v>2.35</v>
      </c>
      <c r="N5" s="211"/>
    </row>
    <row r="6" spans="1:16" x14ac:dyDescent="0.25">
      <c r="A6" s="202" t="s">
        <v>706</v>
      </c>
      <c r="B6" s="212">
        <v>750</v>
      </c>
      <c r="C6" s="160">
        <v>297</v>
      </c>
      <c r="E6" s="298" t="s">
        <v>712</v>
      </c>
      <c r="F6" s="214">
        <v>0.88</v>
      </c>
      <c r="G6" s="214">
        <v>1.55</v>
      </c>
      <c r="K6" s="226"/>
      <c r="L6" s="164"/>
      <c r="M6" s="211"/>
    </row>
    <row r="7" spans="1:16" x14ac:dyDescent="0.25">
      <c r="A7" s="202" t="s">
        <v>707</v>
      </c>
      <c r="B7" s="212">
        <v>223</v>
      </c>
      <c r="C7" s="160">
        <v>223</v>
      </c>
      <c r="E7" s="299" t="s">
        <v>713</v>
      </c>
      <c r="F7" s="73">
        <v>0.31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>
        <v>116</v>
      </c>
      <c r="C8" s="111">
        <v>242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25.356521739130432</v>
      </c>
      <c r="C13" s="301">
        <f>B3/SUM(B3:B8)*100</f>
        <v>17.8335535006605</v>
      </c>
      <c r="E13" s="217" t="s">
        <v>836</v>
      </c>
      <c r="F13" s="289">
        <f>IF(ISBLANK(F3),"",F3)</f>
        <v>48.84</v>
      </c>
      <c r="G13" s="289">
        <f>IF(ISBLANK(G3),"",G3)</f>
        <v>53.19</v>
      </c>
    </row>
    <row r="14" spans="1:16" x14ac:dyDescent="0.25">
      <c r="A14" s="220" t="s">
        <v>825</v>
      </c>
      <c r="B14" s="305">
        <f>C4/SUM(C3:C8)*100</f>
        <v>33.182608695652171</v>
      </c>
      <c r="C14" s="302">
        <f>B4/SUM(B3:B8)*100</f>
        <v>26.420079260237785</v>
      </c>
      <c r="E14" s="286" t="s">
        <v>837</v>
      </c>
      <c r="F14" s="290">
        <f t="shared" ref="F14:G17" si="0">IF(ISBLANK(F4),"",F4)</f>
        <v>40.85</v>
      </c>
      <c r="G14" s="290">
        <f t="shared" si="0"/>
        <v>34.33</v>
      </c>
    </row>
    <row r="15" spans="1:16" x14ac:dyDescent="0.25">
      <c r="A15" s="220" t="s">
        <v>826</v>
      </c>
      <c r="B15" s="305">
        <f>C5/SUM(C3:C8)*100</f>
        <v>14.956521739130435</v>
      </c>
      <c r="C15" s="302">
        <f>B5/SUM(B3:B8)*100</f>
        <v>19.782034346103039</v>
      </c>
      <c r="E15" s="286" t="s">
        <v>838</v>
      </c>
      <c r="F15" s="290">
        <f t="shared" si="0"/>
        <v>9.1199999999999992</v>
      </c>
      <c r="G15" s="290">
        <f t="shared" si="0"/>
        <v>10.6</v>
      </c>
    </row>
    <row r="16" spans="1:16" x14ac:dyDescent="0.25">
      <c r="A16" s="220" t="s">
        <v>827</v>
      </c>
      <c r="B16" s="305">
        <f>C6/SUM(C3:C8)*100</f>
        <v>10.330434782608695</v>
      </c>
      <c r="C16" s="302">
        <f>B6/SUM(B3:B8)*100</f>
        <v>24.768824306472919</v>
      </c>
      <c r="E16" s="286" t="s">
        <v>839</v>
      </c>
      <c r="F16" s="290">
        <f t="shared" si="0"/>
        <v>0.88</v>
      </c>
      <c r="G16" s="290">
        <f t="shared" si="0"/>
        <v>1.55</v>
      </c>
    </row>
    <row r="17" spans="1:18" x14ac:dyDescent="0.25">
      <c r="A17" s="220" t="s">
        <v>828</v>
      </c>
      <c r="B17" s="305">
        <f>C7/SUM(C3:C8)*100</f>
        <v>7.7565217391304344</v>
      </c>
      <c r="C17" s="302">
        <f>B7/SUM(B3:B8)*100</f>
        <v>7.3645970937912804</v>
      </c>
      <c r="E17" s="219" t="s">
        <v>840</v>
      </c>
      <c r="F17" s="291">
        <f t="shared" si="0"/>
        <v>0.31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8.4173913043478272</v>
      </c>
      <c r="C18" s="303">
        <f>B8/SUM(B3:B8)*100</f>
        <v>3.8309114927344781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25.356521739130432</v>
      </c>
      <c r="C22" s="301">
        <f>C13</f>
        <v>17.8335535006605</v>
      </c>
    </row>
    <row r="23" spans="1:18" x14ac:dyDescent="0.25">
      <c r="A23" s="220" t="s">
        <v>831</v>
      </c>
      <c r="B23" s="305">
        <f t="shared" ref="B23:C27" si="1">B14</f>
        <v>33.182608695652171</v>
      </c>
      <c r="C23" s="302">
        <f t="shared" si="1"/>
        <v>26.420079260237785</v>
      </c>
    </row>
    <row r="24" spans="1:18" x14ac:dyDescent="0.25">
      <c r="A24" s="307" t="s">
        <v>832</v>
      </c>
      <c r="B24" s="305">
        <f t="shared" si="1"/>
        <v>14.956521739130435</v>
      </c>
      <c r="C24" s="302">
        <f t="shared" si="1"/>
        <v>19.782034346103039</v>
      </c>
    </row>
    <row r="25" spans="1:18" x14ac:dyDescent="0.25">
      <c r="A25" s="220" t="s">
        <v>833</v>
      </c>
      <c r="B25" s="305">
        <f t="shared" si="1"/>
        <v>10.330434782608695</v>
      </c>
      <c r="C25" s="302">
        <f t="shared" si="1"/>
        <v>24.768824306472919</v>
      </c>
    </row>
    <row r="26" spans="1:18" x14ac:dyDescent="0.25">
      <c r="A26" s="220" t="s">
        <v>834</v>
      </c>
      <c r="B26" s="305">
        <f t="shared" si="1"/>
        <v>7.7565217391304344</v>
      </c>
      <c r="C26" s="302">
        <f t="shared" si="1"/>
        <v>7.3645970937912804</v>
      </c>
    </row>
    <row r="27" spans="1:18" x14ac:dyDescent="0.25">
      <c r="A27" s="308" t="s">
        <v>835</v>
      </c>
      <c r="B27" s="306">
        <f t="shared" si="1"/>
        <v>8.4173913043478272</v>
      </c>
      <c r="C27" s="303">
        <f t="shared" si="1"/>
        <v>3.8309114927344781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852</v>
      </c>
      <c r="C34" s="110">
        <v>814</v>
      </c>
      <c r="E34" s="297" t="s">
        <v>709</v>
      </c>
      <c r="F34" s="71">
        <v>53.19</v>
      </c>
      <c r="G34" s="211"/>
      <c r="K34" s="122" t="s">
        <v>16</v>
      </c>
      <c r="L34" s="71">
        <v>2.41</v>
      </c>
      <c r="M34" s="211"/>
    </row>
    <row r="35" spans="1:16" x14ac:dyDescent="0.25">
      <c r="A35" s="202" t="s">
        <v>704</v>
      </c>
      <c r="B35" s="212">
        <v>987</v>
      </c>
      <c r="C35" s="160">
        <v>870</v>
      </c>
      <c r="E35" s="298" t="s">
        <v>710</v>
      </c>
      <c r="F35" s="214">
        <v>34.33</v>
      </c>
      <c r="G35" s="211"/>
      <c r="K35" s="215" t="s">
        <v>212</v>
      </c>
      <c r="L35" s="214">
        <v>2.46</v>
      </c>
      <c r="M35" s="211"/>
      <c r="N35" s="29" t="s">
        <v>876</v>
      </c>
    </row>
    <row r="36" spans="1:16" x14ac:dyDescent="0.25">
      <c r="A36" s="202" t="s">
        <v>705</v>
      </c>
      <c r="B36" s="212">
        <v>516</v>
      </c>
      <c r="C36" s="160">
        <v>382</v>
      </c>
      <c r="E36" s="298" t="s">
        <v>711</v>
      </c>
      <c r="F36" s="214">
        <v>10.6</v>
      </c>
      <c r="G36" s="211"/>
      <c r="K36" s="123" t="s">
        <v>213</v>
      </c>
      <c r="L36" s="73">
        <v>2.35</v>
      </c>
      <c r="M36" s="211"/>
      <c r="N36" s="288">
        <v>2022</v>
      </c>
    </row>
    <row r="37" spans="1:16" x14ac:dyDescent="0.25">
      <c r="A37" s="202" t="s">
        <v>706</v>
      </c>
      <c r="B37" s="212">
        <v>470</v>
      </c>
      <c r="C37" s="160">
        <v>243</v>
      </c>
      <c r="E37" s="298" t="s">
        <v>712</v>
      </c>
      <c r="F37" s="214">
        <v>1.55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177</v>
      </c>
      <c r="C38" s="160">
        <v>133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65</v>
      </c>
      <c r="C39" s="111">
        <v>91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32.135807343071455</v>
      </c>
      <c r="C44" s="301">
        <f>B34/SUM(B34:B39)*100</f>
        <v>27.779589175089665</v>
      </c>
      <c r="E44" s="217" t="s">
        <v>836</v>
      </c>
      <c r="F44" s="289">
        <f>IF(ISBLANK(F34),"",F34)</f>
        <v>53.19</v>
      </c>
    </row>
    <row r="45" spans="1:16" x14ac:dyDescent="0.25">
      <c r="A45" s="220" t="s">
        <v>825</v>
      </c>
      <c r="B45" s="305">
        <f>C35/SUM(C34:C39)*100</f>
        <v>34.346624555862618</v>
      </c>
      <c r="C45" s="302">
        <f>B35/SUM(B34:B39)*100</f>
        <v>32.181284642973587</v>
      </c>
      <c r="E45" s="286" t="s">
        <v>837</v>
      </c>
      <c r="F45" s="290">
        <f t="shared" ref="F45:F48" si="2">IF(ISBLANK(F35),"",F35)</f>
        <v>34.33</v>
      </c>
    </row>
    <row r="46" spans="1:16" x14ac:dyDescent="0.25">
      <c r="A46" s="220" t="s">
        <v>826</v>
      </c>
      <c r="B46" s="305">
        <f>C36/SUM(C34:C39)*100</f>
        <v>15.080931701539676</v>
      </c>
      <c r="C46" s="302">
        <f>B36/SUM(B34:B39)*100</f>
        <v>16.82425823280078</v>
      </c>
      <c r="E46" s="286" t="s">
        <v>838</v>
      </c>
      <c r="F46" s="290">
        <f t="shared" si="2"/>
        <v>10.6</v>
      </c>
    </row>
    <row r="47" spans="1:16" x14ac:dyDescent="0.25">
      <c r="A47" s="220" t="s">
        <v>827</v>
      </c>
      <c r="B47" s="305">
        <f>C37/SUM(C34:C39)*100</f>
        <v>9.593367548361627</v>
      </c>
      <c r="C47" s="302">
        <f>B37/SUM(B34:B39)*100</f>
        <v>15.324421258558852</v>
      </c>
      <c r="E47" s="286" t="s">
        <v>839</v>
      </c>
      <c r="F47" s="290">
        <f t="shared" si="2"/>
        <v>1.55</v>
      </c>
    </row>
    <row r="48" spans="1:16" x14ac:dyDescent="0.25">
      <c r="A48" s="220" t="s">
        <v>828</v>
      </c>
      <c r="B48" s="305">
        <f>C38/SUM(C34:C39)*100</f>
        <v>5.2506908803789969</v>
      </c>
      <c r="C48" s="302">
        <f>B38/SUM(B34:B39)*100</f>
        <v>5.7711118356700357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3.59257797078563</v>
      </c>
      <c r="C49" s="303">
        <f>B39/SUM(B34:B39)*100</f>
        <v>2.1193348549070756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32.135807343071455</v>
      </c>
      <c r="C53" s="301">
        <f>C44</f>
        <v>27.779589175089665</v>
      </c>
    </row>
    <row r="54" spans="1:3" x14ac:dyDescent="0.25">
      <c r="A54" s="220" t="s">
        <v>831</v>
      </c>
      <c r="B54" s="305">
        <f t="shared" ref="B54:C54" si="3">B45</f>
        <v>34.346624555862618</v>
      </c>
      <c r="C54" s="302">
        <f t="shared" si="3"/>
        <v>32.181284642973587</v>
      </c>
    </row>
    <row r="55" spans="1:3" x14ac:dyDescent="0.25">
      <c r="A55" s="307" t="s">
        <v>832</v>
      </c>
      <c r="B55" s="305">
        <f t="shared" ref="B55:C55" si="4">B46</f>
        <v>15.080931701539676</v>
      </c>
      <c r="C55" s="302">
        <f t="shared" si="4"/>
        <v>16.82425823280078</v>
      </c>
    </row>
    <row r="56" spans="1:3" x14ac:dyDescent="0.25">
      <c r="A56" s="220" t="s">
        <v>833</v>
      </c>
      <c r="B56" s="305">
        <f t="shared" ref="B56:C56" si="5">B47</f>
        <v>9.593367548361627</v>
      </c>
      <c r="C56" s="302">
        <f t="shared" si="5"/>
        <v>15.324421258558852</v>
      </c>
    </row>
    <row r="57" spans="1:3" x14ac:dyDescent="0.25">
      <c r="A57" s="220" t="s">
        <v>834</v>
      </c>
      <c r="B57" s="305">
        <f t="shared" ref="B57:C57" si="6">B48</f>
        <v>5.2506908803789969</v>
      </c>
      <c r="C57" s="302">
        <f t="shared" si="6"/>
        <v>5.7711118356700357</v>
      </c>
    </row>
    <row r="58" spans="1:3" x14ac:dyDescent="0.25">
      <c r="A58" s="308" t="s">
        <v>835</v>
      </c>
      <c r="B58" s="306">
        <f t="shared" ref="B58:C58" si="7">B49</f>
        <v>3.59257797078563</v>
      </c>
      <c r="C58" s="303">
        <f t="shared" si="7"/>
        <v>2.1193348549070756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2024-04-25T06:16:57Z</dcterms:modified>
</cp:coreProperties>
</file>